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F:\SANTA MARIA DEL ORO\H.XLI AYUNTAMIENTO SAMAO\21.-TESORERIA MUNICIPAL\SISTEMA DE ALERTAS SHCP\EJERCICIO 2021\2 SEMESTRE\"/>
    </mc:Choice>
  </mc:AlternateContent>
  <xr:revisionPtr revIDLastSave="0" documentId="13_ncr:1_{2D8676AA-612F-443D-AA95-924E6E1497E4}" xr6:coauthVersionLast="47" xr6:coauthVersionMax="47" xr10:uidLastSave="{00000000-0000-0000-0000-000000000000}"/>
  <workbookProtection workbookAlgorithmName="SHA-512" workbookHashValue="eVUP4X2CnOGnH139Rwr2HiyvXWstrgB1vHDkFxL5TrZ1UK0ynUv+D8i5FH+430BF3EbhiB287k4RaQTAWs3/sQ==" workbookSaltValue="ab6HnM1cttIav1JVkQ2tPA==" workbookSpinCount="100000" lockStructure="1"/>
  <bookViews>
    <workbookView xWindow="-120" yWindow="-120" windowWidth="20730" windowHeight="11160" xr2:uid="{00000000-000D-0000-FFFF-FFFF00000000}"/>
  </bookViews>
  <sheets>
    <sheet name="Hoja1" sheetId="1" r:id="rId1"/>
    <sheet name="Catálogos"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J78" i="1" l="1"/>
  <c r="EJ77" i="1"/>
  <c r="EJ74" i="1"/>
  <c r="EJ69" i="1"/>
  <c r="EJ68" i="1"/>
  <c r="EJ66" i="1"/>
  <c r="EJ65" i="1"/>
  <c r="EJ64" i="1"/>
  <c r="EJ61" i="1"/>
  <c r="EJ59" i="1"/>
  <c r="EJ58" i="1"/>
  <c r="EJ57" i="1"/>
  <c r="EJ56" i="1"/>
  <c r="EJ54" i="1"/>
  <c r="EJ53" i="1"/>
  <c r="EJ52" i="1"/>
  <c r="EJ49" i="1"/>
  <c r="EI82" i="1"/>
  <c r="EI65" i="1"/>
  <c r="EI58" i="1"/>
  <c r="EI57" i="1"/>
  <c r="EI56" i="1"/>
  <c r="EI54" i="1"/>
  <c r="EI53" i="1"/>
  <c r="EI52" i="1"/>
  <c r="EI49" i="1"/>
  <c r="EJ12" i="1"/>
  <c r="EI12" i="1"/>
  <c r="CM87" i="1"/>
  <c r="CM86" i="1"/>
  <c r="CM85" i="1"/>
  <c r="CM84" i="1"/>
  <c r="CM83" i="1"/>
  <c r="CM82" i="1"/>
  <c r="CM81" i="1"/>
  <c r="CM80" i="1"/>
  <c r="CM79" i="1"/>
  <c r="EH78" i="1"/>
  <c r="DJ78" i="1"/>
  <c r="DK78" i="1" s="1"/>
  <c r="CM78" i="1"/>
  <c r="EH77" i="1"/>
  <c r="DJ77" i="1"/>
  <c r="DK77" i="1" s="1"/>
  <c r="CM77" i="1"/>
  <c r="CM76" i="1"/>
  <c r="CM75" i="1"/>
  <c r="EH74" i="1"/>
  <c r="DK74" i="1"/>
  <c r="DJ74" i="1"/>
  <c r="CM74" i="1"/>
  <c r="CM73" i="1"/>
  <c r="CM72" i="1"/>
  <c r="CM71" i="1"/>
  <c r="CM70" i="1"/>
  <c r="EH69" i="1"/>
  <c r="DJ69" i="1"/>
  <c r="DK69" i="1" s="1"/>
  <c r="CM69" i="1"/>
  <c r="EH68" i="1"/>
  <c r="DJ68" i="1"/>
  <c r="DK68" i="1" s="1"/>
  <c r="CM68" i="1"/>
  <c r="CM67" i="1"/>
  <c r="DJ66" i="1"/>
  <c r="DK66" i="1" s="1"/>
  <c r="CM66" i="1"/>
  <c r="EH65" i="1"/>
  <c r="DJ65" i="1"/>
  <c r="DK65" i="1" s="1"/>
  <c r="CM65" i="1"/>
  <c r="EH64" i="1"/>
  <c r="DJ64" i="1"/>
  <c r="DK64" i="1" s="1"/>
  <c r="CM64" i="1"/>
  <c r="CM63" i="1"/>
  <c r="CM62" i="1"/>
  <c r="EH61" i="1"/>
  <c r="DJ61" i="1"/>
  <c r="DK61" i="1" s="1"/>
  <c r="CM61" i="1"/>
  <c r="CM60" i="1"/>
  <c r="DJ59" i="1"/>
  <c r="CM59" i="1"/>
  <c r="EH58" i="1"/>
  <c r="DJ58" i="1"/>
  <c r="DK58" i="1" s="1"/>
  <c r="CM58" i="1"/>
  <c r="EH57" i="1"/>
  <c r="DJ57" i="1"/>
  <c r="DK57" i="1" s="1"/>
  <c r="CM57" i="1"/>
  <c r="EH56" i="1"/>
  <c r="DJ56" i="1"/>
  <c r="DK56" i="1" s="1"/>
  <c r="CM56" i="1"/>
  <c r="CM55" i="1"/>
  <c r="EH54" i="1"/>
  <c r="DJ54" i="1"/>
  <c r="DK54" i="1" s="1"/>
  <c r="CM54" i="1"/>
  <c r="EH53" i="1"/>
  <c r="DJ53" i="1"/>
  <c r="DK53" i="1" s="1"/>
  <c r="CM53" i="1"/>
  <c r="EH52" i="1"/>
  <c r="DJ52" i="1"/>
  <c r="DK52" i="1" s="1"/>
  <c r="CM52" i="1"/>
  <c r="CM51" i="1"/>
  <c r="CM50" i="1"/>
  <c r="EH49" i="1"/>
  <c r="DJ49" i="1"/>
  <c r="DK49" i="1" s="1"/>
  <c r="CM49" i="1"/>
  <c r="CM48" i="1"/>
  <c r="CM47" i="1"/>
  <c r="CM46" i="1"/>
  <c r="CM45" i="1"/>
  <c r="CM44" i="1"/>
  <c r="CM42" i="1"/>
  <c r="CM41" i="1"/>
  <c r="CM40" i="1"/>
  <c r="DJ39" i="1"/>
  <c r="CM38" i="1"/>
  <c r="CM37" i="1"/>
  <c r="DJ12" i="1"/>
  <c r="DK12" i="1" s="1"/>
  <c r="EG12" i="1" s="1"/>
  <c r="EH12" i="1" s="1"/>
</calcChain>
</file>

<file path=xl/sharedStrings.xml><?xml version="1.0" encoding="utf-8"?>
<sst xmlns="http://schemas.openxmlformats.org/spreadsheetml/2006/main" count="668" uniqueCount="208">
  <si>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</si>
  <si>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</si>
  <si>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</si>
  <si>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</si>
  <si>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</si>
  <si>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</si>
  <si>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</si>
  <si>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</si>
  <si>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</si>
  <si>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</si>
  <si>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</si>
  <si>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</si>
  <si>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</si>
  <si>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</si>
  <si>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</si>
  <si>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Saldo / Monto Devengado</t>
  </si>
  <si>
    <t xml:space="preserve">Saldo / Monto Devengado </t>
  </si>
  <si>
    <t xml:space="preserve">Amortizaciones / Pago de Inversión </t>
  </si>
  <si>
    <t xml:space="preserve">Intereses </t>
  </si>
  <si>
    <t xml:space="preserve">Comisiones </t>
  </si>
  <si>
    <t xml:space="preserve">Otros Gastos </t>
  </si>
  <si>
    <t>Observaciones</t>
  </si>
  <si>
    <t>(pesos)</t>
  </si>
  <si>
    <t>1T</t>
  </si>
  <si>
    <t>2T</t>
  </si>
  <si>
    <t>3T</t>
  </si>
  <si>
    <t>4T</t>
  </si>
  <si>
    <t>CP</t>
  </si>
  <si>
    <t>Cuenta Pública</t>
  </si>
  <si>
    <t>enero-marzo</t>
  </si>
  <si>
    <t>abril-junio</t>
  </si>
  <si>
    <t>julio-septiembre</t>
  </si>
  <si>
    <t>octubre-diciembre</t>
  </si>
  <si>
    <t>Aguascalientes</t>
  </si>
  <si>
    <t>Deuda</t>
  </si>
  <si>
    <t>Deuda Pública y Obligaciones a Largo Plazo, Servicio de la Deuda y Pago de Inversión a Largo Plazo</t>
  </si>
  <si>
    <t>Crédito de Largo Plazo</t>
  </si>
  <si>
    <t>Banobras</t>
  </si>
  <si>
    <t>Aportaciones</t>
  </si>
  <si>
    <t>Participaciones / Aportaciones</t>
  </si>
  <si>
    <t>Pesos</t>
  </si>
  <si>
    <t>Participaciones</t>
  </si>
  <si>
    <t>Ingresos Locales</t>
  </si>
  <si>
    <t>Obligaciones a Corto Plazo, Servicio de la Deuda de Obligaciones a Corto Plazo</t>
  </si>
  <si>
    <t>Crédito de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</si>
  <si>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</si>
  <si>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</si>
  <si>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</si>
  <si>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</si>
  <si>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</si>
  <si>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</si>
  <si>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</si>
  <si>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</si>
  <si>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</si>
  <si>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</si>
  <si>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</si>
  <si>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</si>
  <si>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</si>
  <si>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</si>
  <si>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</si>
  <si>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</si>
  <si>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</si>
  <si>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</si>
  <si>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</si>
  <si>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</si>
  <si>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</si>
  <si>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</si>
  <si>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</si>
  <si>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</si>
  <si>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</si>
  <si>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</si>
  <si>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</si>
  <si>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</si>
  <si>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</si>
  <si>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</si>
  <si>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</si>
  <si>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</si>
  <si>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</si>
  <si>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</si>
  <si>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</si>
  <si>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</si>
  <si>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</si>
  <si>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</si>
  <si>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</si>
  <si>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</si>
  <si>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</si>
  <si>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</si>
  <si>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</si>
  <si>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</si>
  <si>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</si>
  <si>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</si>
  <si>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</si>
  <si>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</si>
  <si>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</si>
  <si>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</si>
  <si>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</si>
  <si>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</si>
  <si>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</si>
  <si>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</si>
  <si>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</si>
  <si>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</si>
  <si>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</si>
  <si>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</si>
  <si>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</si>
  <si>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</si>
  <si>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</si>
  <si>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</si>
  <si>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</si>
  <si>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</si>
  <si>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</si>
  <si>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Entidad Federativa</t>
  </si>
  <si>
    <t>Concepto Largo Plazo</t>
  </si>
  <si>
    <t>Concepto Corto Plazo</t>
  </si>
  <si>
    <t>Institucion Financiera (Acreedor)</t>
  </si>
  <si>
    <t>Conceptos de Fuente de Pago</t>
  </si>
  <si>
    <t>Conceptos de Fuente de Pago Alterna</t>
  </si>
  <si>
    <t>Unidades</t>
  </si>
  <si>
    <t>Arrendamiento Financiero Largo Plazo</t>
  </si>
  <si>
    <t>Arrendamiento Financiero Corto Plazo</t>
  </si>
  <si>
    <t>Afirme</t>
  </si>
  <si>
    <t>Baja California</t>
  </si>
  <si>
    <t>Asociación Público Privada</t>
  </si>
  <si>
    <t>Arrendador</t>
  </si>
  <si>
    <t>UDIS</t>
  </si>
  <si>
    <t>Baja California Sur</t>
  </si>
  <si>
    <t>Concesión</t>
  </si>
  <si>
    <t>Factoraje Financiero (Cadenas Productivas) de Corto Plazo</t>
  </si>
  <si>
    <t>Bajío</t>
  </si>
  <si>
    <t>Campeche</t>
  </si>
  <si>
    <t>Títulos y Valores de Corto Plazo</t>
  </si>
  <si>
    <t>Banamex</t>
  </si>
  <si>
    <t>Bono Cupón Cero Estatal</t>
  </si>
  <si>
    <t>Chiapas</t>
  </si>
  <si>
    <t>Deuda avalada, subsidiaria, solidaria o similar</t>
  </si>
  <si>
    <t>Otros de Corto Plazo</t>
  </si>
  <si>
    <t>Banco Azteca</t>
  </si>
  <si>
    <t>FONREC</t>
  </si>
  <si>
    <t>Chihuahua</t>
  </si>
  <si>
    <t>Factoraje Financiero (Cadenas Productivas) de Largo Plazo</t>
  </si>
  <si>
    <t>Bono Cupón Cero para la Justicia Penal</t>
  </si>
  <si>
    <t>Ciudad de México</t>
  </si>
  <si>
    <t>Garantía de Pago Oportuno</t>
  </si>
  <si>
    <t>Banorte</t>
  </si>
  <si>
    <t>PROFISE</t>
  </si>
  <si>
    <t>Coahuila de Zaragoza</t>
  </si>
  <si>
    <t>Líneas de Crédito Contingente</t>
  </si>
  <si>
    <t>Banregio</t>
  </si>
  <si>
    <t>Colima</t>
  </si>
  <si>
    <t>Títulos y Valores de Largo Plazo</t>
  </si>
  <si>
    <t>Bansí</t>
  </si>
  <si>
    <t>Ingresos Locales / Aportaciones</t>
  </si>
  <si>
    <t>Durango</t>
  </si>
  <si>
    <t>Swap de TIIE</t>
  </si>
  <si>
    <t>BBVA Bancomer</t>
  </si>
  <si>
    <t>Ingresos Locales / Participaciones</t>
  </si>
  <si>
    <t>Guanajuato</t>
  </si>
  <si>
    <t>Otros de Largo Plazo</t>
  </si>
  <si>
    <t>CIBanco</t>
  </si>
  <si>
    <t>N.A.</t>
  </si>
  <si>
    <t>Guerrero</t>
  </si>
  <si>
    <t>COFIDAN</t>
  </si>
  <si>
    <t>Hidalgo</t>
  </si>
  <si>
    <t>Compartamos</t>
  </si>
  <si>
    <t>Jalisco</t>
  </si>
  <si>
    <t>Dexia</t>
  </si>
  <si>
    <t>México</t>
  </si>
  <si>
    <t>HSBC</t>
  </si>
  <si>
    <t>Michoacán de Ocampo</t>
  </si>
  <si>
    <t>Inbursa</t>
  </si>
  <si>
    <t>Morelos</t>
  </si>
  <si>
    <t>Inmobiliario Mexicano</t>
  </si>
  <si>
    <t>Nayarit</t>
  </si>
  <si>
    <t>Interacciones</t>
  </si>
  <si>
    <t>Nuevo León</t>
  </si>
  <si>
    <t>Invex</t>
  </si>
  <si>
    <t>Oaxaca</t>
  </si>
  <si>
    <t>Mifel</t>
  </si>
  <si>
    <t>Puebla</t>
  </si>
  <si>
    <t>Monex</t>
  </si>
  <si>
    <t>Querétaro</t>
  </si>
  <si>
    <t>Multiva</t>
  </si>
  <si>
    <t>Quintana Roo</t>
  </si>
  <si>
    <t>NAFIN</t>
  </si>
  <si>
    <t>San Luis Potosí</t>
  </si>
  <si>
    <t>Prestador de Servicios</t>
  </si>
  <si>
    <t>Sinaloa</t>
  </si>
  <si>
    <t>Progreso Chihuahua</t>
  </si>
  <si>
    <t>Sonora</t>
  </si>
  <si>
    <t>Regional de Monterrey</t>
  </si>
  <si>
    <t>Tabasco</t>
  </si>
  <si>
    <t>Santander</t>
  </si>
  <si>
    <t>Tamaulipas</t>
  </si>
  <si>
    <t>Scotiabank</t>
  </si>
  <si>
    <t>Tlaxcala</t>
  </si>
  <si>
    <t>Tenedores Bursátiles</t>
  </si>
  <si>
    <t>Veracruz de Ignacio de la Llave</t>
  </si>
  <si>
    <t>Otra</t>
  </si>
  <si>
    <t>Yucatán</t>
  </si>
  <si>
    <t>Zacatecas</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</si>
  <si>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</si>
  <si>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Santa María del Oro</t>
  </si>
  <si>
    <t>N.R</t>
  </si>
  <si>
    <t>Municipio de Santa Maria del Oro</t>
  </si>
  <si>
    <t>NO SE CONTRATO CREDITO A CORTO PLAZO DENTRO DEL PERIODO A REPORTAR.</t>
  </si>
  <si>
    <t>EL VALOR NEGATIVO CORRESPONDE A UN REGISTRO ERRONEO QUE FUE SUBSANADO EN EL PRIMER TRIMESTRE DEL EJERCICIO FISCAL 2020, MISMO QUE FUE CORREGIDO EN EL SEGUNDO TRIMESTRE DEL EJERCICIO FISCAL 2021</t>
  </si>
  <si>
    <t>SE CALSIFICAN EN ESTE RUBRO EL RESULTADO DE SERVICIOS PERSONALES POR PAGAR A CORTO PLAZO , RETENCIONES Y CONTRIBUCIONES POR PAGAR A CORTO PLAZO  Y OTRAS CUENTAS POR PAGAR.</t>
  </si>
  <si>
    <t>https://www.santamariadeloro.nayarit.gob.mx/index.php/itai/sevac#2020</t>
  </si>
  <si>
    <t>https://www.santamariadeloro.nayarit.gob.mx/index.php/itai/sevac#sistema-de-alertas-s-h-c-p-2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</si>
</sst>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_ ;[Red]\-#,##0.0\ "/>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8"/>
      <color rgb="FFFFFFFF"/>
      <name val="Arial"/>
      <family val="2"/>
    </font>
    <font>
      <i/>
      <sz val="18"/>
      <color rgb="FFFFFFFF"/>
      <name val="Arial"/>
      <family val="2"/>
    </font>
    <font>
      <b/>
      <i/>
      <sz val="16"/>
      <color theme="1"/>
      <name val="Montserrat"/>
    </font>
    <font>
      <sz val="16"/>
      <name val="Montserrat"/>
    </font>
    <font>
      <i/>
      <sz val="16"/>
      <color theme="1"/>
      <name val="Montserrat"/>
    </font>
    <font>
      <i/>
      <sz val="16"/>
      <color theme="4" tint="0.59999389629810485"/>
      <name val="Montserrat"/>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AC8B4A"/>
        <bgColor indexed="64"/>
      </patternFill>
    </fill>
    <fill>
      <patternFill patternType="solid">
        <fgColor rgb="FFFFF2CC"/>
        <bgColor indexed="64"/>
      </patternFill>
    </fill>
    <fill>
      <patternFill patternType="solid">
        <fgColor rgb="FF285C4D"/>
        <bgColor indexed="64"/>
      </patternFill>
    </fill>
    <fill>
      <patternFill patternType="solid">
        <fgColor rgb="FF285C4D"/>
        <bgColor rgb="FF000000"/>
      </patternFill>
    </fill>
    <fill>
      <patternFill patternType="solid">
        <fgColor rgb="FFD9D9D9"/>
        <bgColor indexed="64"/>
      </patternFill>
    </fill>
    <fill>
      <patternFill patternType="solid">
        <fgColor rgb="FFC4E6DC"/>
        <bgColor indexed="64"/>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bottom style="medium">
        <color indexed="64"/>
      </bottom>
      <diagonal/>
    </border>
    <border>
      <left/>
      <right style="medium">
        <color indexed="64"/>
      </right>
      <top style="medium">
        <color indexed="64"/>
      </top>
      <bottom style="dashed">
        <color auto="1"/>
      </bottom>
      <diagonal/>
    </border>
  </borders>
  <cellStyleXfs count="1">
    <xf numFmtId="0" fontId="0" fillId="0" borderId="0"/>
  </cellStyleXfs>
  <cellXfs count="68">
    <xf numFmtId="0" fontId="0" fillId="0" borderId="0" xfId="0"/>
    <xf numFmtId="0" fontId="1" fillId="0" borderId="0" xfId="0" applyFont="1" applyProtection="1"/>
    <xf numFmtId="0" fontId="2" fillId="0" borderId="0" xfId="0" applyFont="1" applyProtection="1"/>
    <xf numFmtId="0" fontId="2" fillId="2" borderId="0" xfId="0" applyFont="1" applyFill="1" applyProtection="1"/>
    <xf numFmtId="164" fontId="8" fillId="0" borderId="10" xfId="0" applyNumberFormat="1" applyFont="1" applyBorder="1" applyAlignment="1" applyProtection="1">
      <alignment horizontal="right" vertical="center"/>
    </xf>
    <xf numFmtId="165" fontId="8" fillId="0" borderId="10" xfId="0" applyNumberFormat="1" applyFont="1" applyFill="1" applyBorder="1" applyAlignment="1" applyProtection="1">
      <alignment horizontal="right" vertical="center"/>
    </xf>
    <xf numFmtId="164" fontId="8" fillId="0" borderId="12" xfId="0" applyNumberFormat="1" applyFont="1" applyBorder="1" applyAlignment="1" applyProtection="1">
      <alignment horizontal="right" vertical="center"/>
    </xf>
    <xf numFmtId="165" fontId="8" fillId="0" borderId="12" xfId="0" applyNumberFormat="1" applyFont="1" applyFill="1" applyBorder="1" applyAlignment="1" applyProtection="1">
      <alignment horizontal="right" vertical="center"/>
    </xf>
    <xf numFmtId="164" fontId="8" fillId="0" borderId="5" xfId="0" applyNumberFormat="1" applyFont="1" applyBorder="1" applyAlignment="1" applyProtection="1">
      <alignment horizontal="right" vertical="center"/>
    </xf>
    <xf numFmtId="0" fontId="10" fillId="3" borderId="10" xfId="0" applyFont="1" applyFill="1" applyBorder="1" applyAlignment="1" applyProtection="1">
      <alignment horizontal="left" vertical="center"/>
    </xf>
    <xf numFmtId="0" fontId="10" fillId="3" borderId="5" xfId="0" applyFont="1" applyFill="1" applyBorder="1" applyAlignment="1" applyProtection="1">
      <alignment horizontal="left" vertical="center"/>
    </xf>
    <xf numFmtId="0" fontId="10" fillId="3" borderId="16" xfId="0" applyFont="1" applyFill="1" applyBorder="1" applyAlignment="1" applyProtection="1">
      <alignment horizontal="left" vertical="center"/>
    </xf>
    <xf numFmtId="164" fontId="8" fillId="0" borderId="16" xfId="0" applyNumberFormat="1" applyFont="1" applyBorder="1" applyAlignment="1" applyProtection="1">
      <alignment horizontal="right" vertical="center"/>
    </xf>
    <xf numFmtId="0" fontId="1" fillId="0" borderId="3" xfId="0" applyFont="1" applyBorder="1" applyAlignment="1" applyProtection="1">
      <alignment vertical="center"/>
    </xf>
    <xf numFmtId="165" fontId="8" fillId="0" borderId="5" xfId="0" applyNumberFormat="1" applyFont="1" applyFill="1" applyBorder="1" applyAlignment="1" applyProtection="1">
      <alignment horizontal="right" vertical="center"/>
    </xf>
    <xf numFmtId="165" fontId="8" fillId="0" borderId="16" xfId="0" applyNumberFormat="1" applyFont="1" applyFill="1" applyBorder="1" applyAlignment="1" applyProtection="1">
      <alignment horizontal="right" vertical="center"/>
    </xf>
    <xf numFmtId="0" fontId="11" fillId="0" borderId="0" xfId="0" applyFont="1"/>
    <xf numFmtId="0" fontId="5" fillId="6" borderId="4"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5" fillId="6" borderId="6"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0" fontId="6" fillId="6" borderId="0" xfId="0" applyFont="1" applyFill="1" applyAlignment="1" applyProtection="1">
      <alignment horizontal="center" vertical="center" wrapText="1"/>
    </xf>
    <xf numFmtId="0" fontId="6" fillId="6" borderId="8"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5" fillId="6" borderId="0" xfId="0" applyFont="1" applyFill="1" applyAlignment="1" applyProtection="1">
      <alignment horizontal="center" vertical="center" wrapText="1"/>
    </xf>
    <xf numFmtId="0" fontId="5" fillId="6" borderId="8"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7" xfId="0" applyFont="1" applyFill="1" applyBorder="1" applyAlignment="1" applyProtection="1">
      <alignment horizontal="center" vertical="center" wrapText="1"/>
    </xf>
    <xf numFmtId="0" fontId="1" fillId="7" borderId="7" xfId="0" applyFont="1" applyFill="1" applyBorder="1" applyProtection="1"/>
    <xf numFmtId="0" fontId="1" fillId="7" borderId="0" xfId="0" applyFont="1" applyFill="1" applyProtection="1"/>
    <xf numFmtId="0" fontId="7" fillId="7" borderId="4" xfId="0" applyFont="1" applyFill="1" applyBorder="1" applyAlignment="1" applyProtection="1">
      <alignment vertical="center" wrapText="1"/>
    </xf>
    <xf numFmtId="0" fontId="7" fillId="7" borderId="5" xfId="0" applyFont="1" applyFill="1" applyBorder="1" applyAlignment="1" applyProtection="1">
      <alignment vertical="center" wrapText="1"/>
    </xf>
    <xf numFmtId="0" fontId="1" fillId="7" borderId="14" xfId="0" applyFont="1" applyFill="1" applyBorder="1" applyProtection="1"/>
    <xf numFmtId="0" fontId="1" fillId="7" borderId="15" xfId="0" applyFont="1" applyFill="1" applyBorder="1" applyProtection="1"/>
    <xf numFmtId="0" fontId="9" fillId="7" borderId="5" xfId="0" applyFont="1" applyFill="1" applyBorder="1" applyAlignment="1" applyProtection="1">
      <alignment horizontal="left" vertical="center" wrapText="1"/>
    </xf>
    <xf numFmtId="0" fontId="9" fillId="7" borderId="12" xfId="0" applyFont="1" applyFill="1" applyBorder="1" applyAlignment="1" applyProtection="1">
      <alignment horizontal="left" vertical="center" wrapText="1"/>
    </xf>
    <xf numFmtId="0" fontId="1" fillId="7" borderId="0" xfId="0" applyFont="1" applyFill="1" applyAlignment="1" applyProtection="1">
      <alignment wrapText="1"/>
    </xf>
    <xf numFmtId="0" fontId="9" fillId="7" borderId="13" xfId="0" applyFont="1" applyFill="1" applyBorder="1" applyAlignment="1" applyProtection="1">
      <alignment horizontal="left" vertical="center" wrapText="1"/>
    </xf>
    <xf numFmtId="0" fontId="9" fillId="7" borderId="10" xfId="0" applyFont="1" applyFill="1" applyBorder="1" applyAlignment="1" applyProtection="1">
      <alignment horizontal="left" vertical="center" wrapText="1"/>
    </xf>
    <xf numFmtId="0" fontId="10" fillId="7" borderId="10" xfId="0" applyFont="1" applyFill="1" applyBorder="1" applyAlignment="1" applyProtection="1">
      <alignment horizontal="left" vertical="center"/>
    </xf>
    <xf numFmtId="0" fontId="10" fillId="7" borderId="5" xfId="0" applyFont="1" applyFill="1" applyBorder="1" applyAlignment="1" applyProtection="1">
      <alignment horizontal="left" vertical="center"/>
    </xf>
    <xf numFmtId="0" fontId="9" fillId="7" borderId="16" xfId="0" applyFont="1" applyFill="1" applyBorder="1" applyAlignment="1" applyProtection="1">
      <alignment horizontal="left" vertical="center" wrapText="1"/>
    </xf>
    <xf numFmtId="0" fontId="10" fillId="7" borderId="16" xfId="0" applyFont="1" applyFill="1" applyBorder="1" applyAlignment="1" applyProtection="1">
      <alignment horizontal="left" vertical="center"/>
    </xf>
    <xf numFmtId="0" fontId="1" fillId="8" borderId="3" xfId="0" applyFont="1" applyFill="1" applyBorder="1" applyAlignment="1" applyProtection="1">
      <alignment vertical="center"/>
      <protection locked="0"/>
    </xf>
    <xf numFmtId="165" fontId="8" fillId="8" borderId="10" xfId="0" applyNumberFormat="1" applyFont="1" applyFill="1" applyBorder="1" applyAlignment="1" applyProtection="1">
      <alignment horizontal="right" vertical="center"/>
      <protection locked="0"/>
    </xf>
    <xf numFmtId="165" fontId="8" fillId="8" borderId="12" xfId="0" applyNumberFormat="1" applyFont="1" applyFill="1" applyBorder="1" applyAlignment="1" applyProtection="1">
      <alignment horizontal="right" vertical="center"/>
      <protection locked="0"/>
    </xf>
    <xf numFmtId="165" fontId="8" fillId="8" borderId="5" xfId="0" applyNumberFormat="1" applyFont="1" applyFill="1" applyBorder="1" applyAlignment="1" applyProtection="1">
      <alignment horizontal="right" vertical="center"/>
      <protection locked="0"/>
    </xf>
    <xf numFmtId="165" fontId="8" fillId="8" borderId="16" xfId="0" applyNumberFormat="1" applyFont="1" applyFill="1" applyBorder="1" applyAlignment="1" applyProtection="1">
      <alignment horizontal="right" vertical="center"/>
      <protection locked="0"/>
    </xf>
    <xf numFmtId="165" fontId="8" fillId="0" borderId="10" xfId="0" applyNumberFormat="1" applyFont="1" applyFill="1" applyBorder="1" applyAlignment="1" applyProtection="1">
      <alignment horizontal="right" vertical="center"/>
      <protection locked="0"/>
    </xf>
    <xf numFmtId="165" fontId="8" fillId="0" borderId="12" xfId="0" applyNumberFormat="1" applyFont="1" applyFill="1" applyBorder="1" applyAlignment="1" applyProtection="1">
      <alignment horizontal="right" vertical="center"/>
      <protection locked="0"/>
    </xf>
    <xf numFmtId="165" fontId="8" fillId="0" borderId="5" xfId="0" applyNumberFormat="1" applyFont="1" applyFill="1" applyBorder="1" applyAlignment="1" applyProtection="1">
      <alignment horizontal="right" vertical="center"/>
      <protection locked="0"/>
    </xf>
    <xf numFmtId="0" fontId="8" fillId="0" borderId="10" xfId="0" applyFont="1" applyBorder="1" applyAlignment="1" applyProtection="1">
      <alignment horizontal="left" vertical="center"/>
      <protection locked="0"/>
    </xf>
    <xf numFmtId="164" fontId="8" fillId="0" borderId="10" xfId="0" applyNumberFormat="1" applyFont="1" applyBorder="1" applyAlignment="1" applyProtection="1">
      <alignment horizontal="right" vertical="center"/>
      <protection locked="0"/>
    </xf>
    <xf numFmtId="0" fontId="8" fillId="0" borderId="12" xfId="0" applyFont="1" applyBorder="1" applyAlignment="1" applyProtection="1">
      <alignment horizontal="left" vertical="center"/>
      <protection locked="0"/>
    </xf>
    <xf numFmtId="164" fontId="8" fillId="0" borderId="12" xfId="0" applyNumberFormat="1" applyFont="1" applyBorder="1" applyAlignment="1" applyProtection="1">
      <alignment horizontal="right" vertical="center"/>
      <protection locked="0"/>
    </xf>
    <xf numFmtId="0" fontId="4" fillId="0" borderId="2" xfId="0" applyFont="1" applyFill="1" applyBorder="1" applyAlignment="1" applyProtection="1">
      <alignment vertical="center"/>
    </xf>
    <xf numFmtId="0" fontId="10" fillId="7" borderId="12" xfId="0" applyFont="1" applyFill="1" applyBorder="1" applyAlignment="1" applyProtection="1">
      <alignment horizontal="left" vertical="center"/>
    </xf>
    <xf numFmtId="0" fontId="10" fillId="7" borderId="13" xfId="0" applyFont="1" applyFill="1" applyBorder="1" applyAlignment="1" applyProtection="1">
      <alignment horizontal="left" vertical="center"/>
    </xf>
    <xf numFmtId="0" fontId="8" fillId="0" borderId="10" xfId="0" applyFont="1" applyBorder="1" applyAlignment="1" applyProtection="1">
      <alignment horizontal="left" vertical="center"/>
    </xf>
    <xf numFmtId="0" fontId="8" fillId="8" borderId="18" xfId="0" applyNumberFormat="1" applyFont="1" applyFill="1" applyBorder="1" applyAlignment="1" applyProtection="1">
      <alignment vertical="center"/>
      <protection locked="0"/>
    </xf>
    <xf numFmtId="0" fontId="8" fillId="8" borderId="9" xfId="0" applyNumberFormat="1" applyFont="1" applyFill="1" applyBorder="1" applyAlignment="1" applyProtection="1">
      <alignment vertical="center"/>
      <protection locked="0"/>
    </xf>
    <xf numFmtId="0" fontId="8" fillId="8" borderId="11" xfId="0" applyNumberFormat="1" applyFont="1" applyFill="1" applyBorder="1" applyAlignment="1" applyProtection="1">
      <alignment vertical="center"/>
      <protection locked="0"/>
    </xf>
    <xf numFmtId="0" fontId="8" fillId="8" borderId="6" xfId="0" applyNumberFormat="1" applyFont="1" applyFill="1" applyBorder="1" applyAlignment="1" applyProtection="1">
      <alignment vertical="center" wrapText="1"/>
      <protection locked="0"/>
    </xf>
    <xf numFmtId="0" fontId="8" fillId="8" borderId="9" xfId="0" applyNumberFormat="1" applyFont="1" applyFill="1" applyBorder="1" applyAlignment="1" applyProtection="1">
      <alignment vertical="center" wrapText="1"/>
      <protection locked="0"/>
    </xf>
    <xf numFmtId="0" fontId="8" fillId="8" borderId="11" xfId="0" applyNumberFormat="1"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xf>
    <xf numFmtId="0" fontId="4" fillId="4" borderId="0" xfId="0" applyFont="1" applyFill="1" applyAlignment="1" applyProtection="1">
      <alignment horizontal="left" vertical="top" wrapText="1"/>
    </xf>
  </cellXfs>
  <cellStyles count="1">
    <cellStyle name="Normal" xfId="0" builtinId="0"/>
  </cellStyles>
  <dxfs count="6">
    <dxf>
      <font>
        <color rgb="FF9C0006"/>
      </font>
      <fill>
        <patternFill>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bgColor rgb="FFFFC7CE"/>
        </patternFill>
      </fill>
    </dxf>
  </dxfs>
  <tableStyles count="0" defaultTableStyle="TableStyleMedium2" defaultPivotStyle="PivotStyleLight16"/>
  <colors>
    <mruColors>
      <color rgb="FFD9D9D9"/>
      <color rgb="FFFFF2CC"/>
      <color rgb="FFC4E6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H89"/>
  <sheetViews>
    <sheetView showGridLines="0" tabSelected="1" zoomScale="70" zoomScaleNormal="70" workbookViewId="0">
      <selection activeCell="D4" sqref="D4"/>
    </sheetView>
  </sheetViews>
  <sheetFormatPr baseColWidth="10" defaultColWidth="0" defaultRowHeight="24" zeroHeight="1" x14ac:dyDescent="0.45"/>
  <cols>
    <col min="1" max="1" width="11.42578125" style="1" customWidth="1"/>
    <col min="2" max="2" width="55.7109375" style="1" customWidth="1"/>
    <col min="3" max="3" width="124.28515625" style="1" customWidth="1"/>
    <col min="4" max="4" width="99.5703125" style="1" customWidth="1"/>
    <col min="5" max="5" width="76.85546875" style="1" customWidth="1"/>
    <col min="6" max="6" width="37" style="1" customWidth="1"/>
    <col min="7" max="7" width="43.5703125" style="1" customWidth="1"/>
    <col min="8" max="8" width="48.85546875" style="1" customWidth="1"/>
    <col min="9" max="9" width="70.7109375" style="1" customWidth="1"/>
    <col min="10" max="10" width="36.42578125" style="1" customWidth="1"/>
    <col min="11" max="11" width="19.85546875" style="1" customWidth="1"/>
    <col min="12" max="36" width="11.42578125" style="1" hidden="1" customWidth="1"/>
    <col min="37" max="37" width="11.42578125" style="2" hidden="1" customWidth="1"/>
    <col min="38" max="136" width="11.42578125" style="1" hidden="1" customWidth="1"/>
    <col min="137" max="140" width="40.7109375" style="1" customWidth="1"/>
    <col min="141" max="141" width="40.7109375" style="1" hidden="1" customWidth="1"/>
    <col min="142" max="145" width="40.7109375" style="1" customWidth="1"/>
    <col min="146" max="146" width="40.7109375" style="1" hidden="1" customWidth="1"/>
    <col min="147" max="150" width="40.7109375" style="1" customWidth="1"/>
    <col min="151" max="151" width="40.7109375" style="1" hidden="1" customWidth="1"/>
    <col min="152" max="155" width="40.7109375" style="1" customWidth="1"/>
    <col min="156" max="156" width="40.7109375" style="1" hidden="1" customWidth="1"/>
    <col min="157" max="160" width="40.7109375" style="1" customWidth="1"/>
    <col min="161" max="161" width="40.7109375" style="1" hidden="1" customWidth="1"/>
    <col min="162" max="162" width="255.7109375" style="1" customWidth="1"/>
    <col min="163" max="163" width="11.42578125" style="3" customWidth="1"/>
    <col min="164" max="16384" width="11.42578125" style="1" hidden="1"/>
  </cols>
  <sheetData>
    <row r="1" spans="2:162" x14ac:dyDescent="0.45"/>
    <row r="2" spans="2:162" ht="39.75" customHeight="1" x14ac:dyDescent="0.45">
      <c r="B2" s="66" t="s">
        <v>0</v>
      </c>
      <c r="C2" s="66"/>
      <c r="EG2" s="67" t="s">
        <v>199</v>
      </c>
      <c r="EH2" s="67"/>
      <c r="EI2" s="67"/>
      <c r="EJ2" s="67"/>
      <c r="EK2" s="67"/>
      <c r="EL2" s="67"/>
      <c r="EM2" s="67"/>
      <c r="EN2" s="67"/>
      <c r="EO2" s="67"/>
      <c r="EP2" s="67"/>
      <c r="EQ2" s="67"/>
      <c r="ER2" s="67"/>
      <c r="ES2" s="67"/>
      <c r="ET2" s="67"/>
      <c r="EU2" s="67"/>
      <c r="EV2" s="67"/>
      <c r="EW2" s="67"/>
      <c r="EX2" s="67"/>
      <c r="EY2" s="67"/>
      <c r="EZ2" s="67"/>
      <c r="FA2" s="67"/>
      <c r="FB2" s="67"/>
      <c r="FC2" s="67"/>
      <c r="FD2" s="67"/>
      <c r="FE2" s="67"/>
      <c r="FF2" s="67"/>
    </row>
    <row r="3" spans="2:162" ht="39.75" customHeight="1" x14ac:dyDescent="0.45">
      <c r="B3" s="56" t="s">
        <v>1</v>
      </c>
      <c r="C3" s="13" t="s">
        <v>171</v>
      </c>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row>
    <row r="4" spans="2:162" ht="39.75" customHeight="1" x14ac:dyDescent="0.45">
      <c r="B4" s="56" t="s">
        <v>2</v>
      </c>
      <c r="C4" s="13" t="s">
        <v>200</v>
      </c>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row>
    <row r="5" spans="2:162" ht="39.75" customHeight="1" x14ac:dyDescent="0.45">
      <c r="B5" s="56" t="s">
        <v>3</v>
      </c>
      <c r="C5" s="44" t="s">
        <v>206</v>
      </c>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row>
    <row r="6" spans="2:162" ht="39.75" customHeight="1" x14ac:dyDescent="0.45">
      <c r="B6" s="56" t="s">
        <v>4</v>
      </c>
      <c r="C6" s="44" t="s">
        <v>207</v>
      </c>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row>
    <row r="7" spans="2:162" ht="24.75" thickBot="1" x14ac:dyDescent="0.5"/>
    <row r="8" spans="2:162" ht="60" customHeight="1" x14ac:dyDescent="0.45">
      <c r="B8" s="17" t="s">
        <v>5</v>
      </c>
      <c r="C8" s="18" t="s">
        <v>6</v>
      </c>
      <c r="D8" s="18" t="s">
        <v>7</v>
      </c>
      <c r="E8" s="18" t="s">
        <v>8</v>
      </c>
      <c r="F8" s="18" t="s">
        <v>9</v>
      </c>
      <c r="G8" s="18" t="s">
        <v>10</v>
      </c>
      <c r="H8" s="18" t="s">
        <v>11</v>
      </c>
      <c r="I8" s="18" t="s">
        <v>12</v>
      </c>
      <c r="J8" s="18" t="s">
        <v>13</v>
      </c>
      <c r="K8" s="18" t="s">
        <v>14</v>
      </c>
      <c r="L8" s="18" t="s">
        <v>15</v>
      </c>
      <c r="M8" s="18" t="s">
        <v>16</v>
      </c>
      <c r="N8" s="18" t="s">
        <v>16</v>
      </c>
      <c r="O8" s="18" t="s">
        <v>16</v>
      </c>
      <c r="P8" s="18" t="s">
        <v>16</v>
      </c>
      <c r="Q8" s="18" t="s">
        <v>17</v>
      </c>
      <c r="R8" s="18" t="s">
        <v>17</v>
      </c>
      <c r="S8" s="18" t="s">
        <v>17</v>
      </c>
      <c r="T8" s="18" t="s">
        <v>17</v>
      </c>
      <c r="U8" s="18" t="s">
        <v>17</v>
      </c>
      <c r="V8" s="18" t="s">
        <v>18</v>
      </c>
      <c r="W8" s="18" t="s">
        <v>18</v>
      </c>
      <c r="X8" s="18" t="s">
        <v>18</v>
      </c>
      <c r="Y8" s="18" t="s">
        <v>18</v>
      </c>
      <c r="Z8" s="18" t="s">
        <v>18</v>
      </c>
      <c r="AA8" s="18" t="s">
        <v>19</v>
      </c>
      <c r="AB8" s="18" t="s">
        <v>19</v>
      </c>
      <c r="AC8" s="18" t="s">
        <v>19</v>
      </c>
      <c r="AD8" s="18" t="s">
        <v>19</v>
      </c>
      <c r="AE8" s="18" t="s">
        <v>19</v>
      </c>
      <c r="AF8" s="18" t="s">
        <v>20</v>
      </c>
      <c r="AG8" s="18" t="s">
        <v>20</v>
      </c>
      <c r="AH8" s="18" t="s">
        <v>20</v>
      </c>
      <c r="AI8" s="18" t="s">
        <v>20</v>
      </c>
      <c r="AJ8" s="18" t="s">
        <v>20</v>
      </c>
      <c r="AK8" s="18" t="s">
        <v>16</v>
      </c>
      <c r="AL8" s="18" t="s">
        <v>16</v>
      </c>
      <c r="AM8" s="18" t="s">
        <v>16</v>
      </c>
      <c r="AN8" s="18" t="s">
        <v>16</v>
      </c>
      <c r="AO8" s="18" t="s">
        <v>16</v>
      </c>
      <c r="AP8" s="18" t="s">
        <v>17</v>
      </c>
      <c r="AQ8" s="18" t="s">
        <v>17</v>
      </c>
      <c r="AR8" s="18" t="s">
        <v>17</v>
      </c>
      <c r="AS8" s="18" t="s">
        <v>17</v>
      </c>
      <c r="AT8" s="18" t="s">
        <v>17</v>
      </c>
      <c r="AU8" s="18" t="s">
        <v>18</v>
      </c>
      <c r="AV8" s="18" t="s">
        <v>18</v>
      </c>
      <c r="AW8" s="18" t="s">
        <v>18</v>
      </c>
      <c r="AX8" s="18" t="s">
        <v>18</v>
      </c>
      <c r="AY8" s="18" t="s">
        <v>18</v>
      </c>
      <c r="AZ8" s="18" t="s">
        <v>19</v>
      </c>
      <c r="BA8" s="18" t="s">
        <v>19</v>
      </c>
      <c r="BB8" s="18" t="s">
        <v>19</v>
      </c>
      <c r="BC8" s="18" t="s">
        <v>19</v>
      </c>
      <c r="BD8" s="18" t="s">
        <v>19</v>
      </c>
      <c r="BE8" s="18" t="s">
        <v>20</v>
      </c>
      <c r="BF8" s="18" t="s">
        <v>20</v>
      </c>
      <c r="BG8" s="18" t="s">
        <v>20</v>
      </c>
      <c r="BH8" s="18" t="s">
        <v>20</v>
      </c>
      <c r="BI8" s="18" t="s">
        <v>20</v>
      </c>
      <c r="BJ8" s="18" t="s">
        <v>16</v>
      </c>
      <c r="BK8" s="18" t="s">
        <v>16</v>
      </c>
      <c r="BL8" s="18" t="s">
        <v>16</v>
      </c>
      <c r="BM8" s="18" t="s">
        <v>16</v>
      </c>
      <c r="BN8" s="18" t="s">
        <v>16</v>
      </c>
      <c r="BO8" s="18" t="s">
        <v>17</v>
      </c>
      <c r="BP8" s="18" t="s">
        <v>17</v>
      </c>
      <c r="BQ8" s="18" t="s">
        <v>17</v>
      </c>
      <c r="BR8" s="18" t="s">
        <v>17</v>
      </c>
      <c r="BS8" s="18" t="s">
        <v>17</v>
      </c>
      <c r="BT8" s="18" t="s">
        <v>18</v>
      </c>
      <c r="BU8" s="18" t="s">
        <v>18</v>
      </c>
      <c r="BV8" s="18" t="s">
        <v>18</v>
      </c>
      <c r="BW8" s="18" t="s">
        <v>18</v>
      </c>
      <c r="BX8" s="18" t="s">
        <v>18</v>
      </c>
      <c r="BY8" s="18" t="s">
        <v>19</v>
      </c>
      <c r="BZ8" s="18" t="s">
        <v>19</v>
      </c>
      <c r="CA8" s="18" t="s">
        <v>19</v>
      </c>
      <c r="CB8" s="18" t="s">
        <v>19</v>
      </c>
      <c r="CC8" s="18" t="s">
        <v>19</v>
      </c>
      <c r="CD8" s="18" t="s">
        <v>20</v>
      </c>
      <c r="CE8" s="18" t="s">
        <v>20</v>
      </c>
      <c r="CF8" s="18" t="s">
        <v>20</v>
      </c>
      <c r="CG8" s="18" t="s">
        <v>20</v>
      </c>
      <c r="CH8" s="18" t="s">
        <v>20</v>
      </c>
      <c r="CI8" s="18" t="s">
        <v>16</v>
      </c>
      <c r="CJ8" s="18" t="s">
        <v>16</v>
      </c>
      <c r="CK8" s="18" t="s">
        <v>16</v>
      </c>
      <c r="CL8" s="18" t="s">
        <v>16</v>
      </c>
      <c r="CM8" s="18" t="s">
        <v>16</v>
      </c>
      <c r="CN8" s="18" t="s">
        <v>17</v>
      </c>
      <c r="CO8" s="18" t="s">
        <v>17</v>
      </c>
      <c r="CP8" s="18" t="s">
        <v>17</v>
      </c>
      <c r="CQ8" s="18" t="s">
        <v>17</v>
      </c>
      <c r="CR8" s="18" t="s">
        <v>17</v>
      </c>
      <c r="CS8" s="18" t="s">
        <v>18</v>
      </c>
      <c r="CT8" s="18" t="s">
        <v>18</v>
      </c>
      <c r="CU8" s="18" t="s">
        <v>18</v>
      </c>
      <c r="CV8" s="18" t="s">
        <v>18</v>
      </c>
      <c r="CW8" s="18" t="s">
        <v>18</v>
      </c>
      <c r="CX8" s="18" t="s">
        <v>19</v>
      </c>
      <c r="CY8" s="18" t="s">
        <v>19</v>
      </c>
      <c r="CZ8" s="18" t="s">
        <v>19</v>
      </c>
      <c r="DA8" s="18" t="s">
        <v>19</v>
      </c>
      <c r="DB8" s="18" t="s">
        <v>19</v>
      </c>
      <c r="DC8" s="18" t="s">
        <v>20</v>
      </c>
      <c r="DD8" s="18" t="s">
        <v>20</v>
      </c>
      <c r="DE8" s="18" t="s">
        <v>20</v>
      </c>
      <c r="DF8" s="18" t="s">
        <v>20</v>
      </c>
      <c r="DG8" s="18" t="s">
        <v>20</v>
      </c>
      <c r="DH8" s="18" t="s">
        <v>16</v>
      </c>
      <c r="DI8" s="18" t="s">
        <v>16</v>
      </c>
      <c r="DJ8" s="18" t="s">
        <v>16</v>
      </c>
      <c r="DK8" s="18" t="s">
        <v>16</v>
      </c>
      <c r="DL8" s="18" t="s">
        <v>16</v>
      </c>
      <c r="DM8" s="18" t="s">
        <v>17</v>
      </c>
      <c r="DN8" s="18" t="s">
        <v>17</v>
      </c>
      <c r="DO8" s="18" t="s">
        <v>17</v>
      </c>
      <c r="DP8" s="18" t="s">
        <v>17</v>
      </c>
      <c r="DQ8" s="18" t="s">
        <v>17</v>
      </c>
      <c r="DR8" s="18" t="s">
        <v>18</v>
      </c>
      <c r="DS8" s="18" t="s">
        <v>18</v>
      </c>
      <c r="DT8" s="18" t="s">
        <v>18</v>
      </c>
      <c r="DU8" s="18" t="s">
        <v>18</v>
      </c>
      <c r="DV8" s="18" t="s">
        <v>18</v>
      </c>
      <c r="DW8" s="18" t="s">
        <v>19</v>
      </c>
      <c r="DX8" s="18" t="s">
        <v>19</v>
      </c>
      <c r="DY8" s="18" t="s">
        <v>19</v>
      </c>
      <c r="DZ8" s="18" t="s">
        <v>19</v>
      </c>
      <c r="EA8" s="18" t="s">
        <v>19</v>
      </c>
      <c r="EB8" s="18" t="s">
        <v>20</v>
      </c>
      <c r="EC8" s="18" t="s">
        <v>20</v>
      </c>
      <c r="ED8" s="18" t="s">
        <v>20</v>
      </c>
      <c r="EE8" s="18" t="s">
        <v>20</v>
      </c>
      <c r="EF8" s="18" t="s">
        <v>20</v>
      </c>
      <c r="EG8" s="18" t="s">
        <v>16</v>
      </c>
      <c r="EH8" s="18" t="s">
        <v>16</v>
      </c>
      <c r="EI8" s="18" t="s">
        <v>16</v>
      </c>
      <c r="EJ8" s="18" t="s">
        <v>16</v>
      </c>
      <c r="EK8" s="18" t="s">
        <v>16</v>
      </c>
      <c r="EL8" s="18" t="s">
        <v>17</v>
      </c>
      <c r="EM8" s="18" t="s">
        <v>17</v>
      </c>
      <c r="EN8" s="18" t="s">
        <v>17</v>
      </c>
      <c r="EO8" s="18" t="s">
        <v>17</v>
      </c>
      <c r="EP8" s="18" t="s">
        <v>17</v>
      </c>
      <c r="EQ8" s="18" t="s">
        <v>18</v>
      </c>
      <c r="ER8" s="18" t="s">
        <v>18</v>
      </c>
      <c r="ES8" s="18" t="s">
        <v>18</v>
      </c>
      <c r="ET8" s="18" t="s">
        <v>18</v>
      </c>
      <c r="EU8" s="18" t="s">
        <v>18</v>
      </c>
      <c r="EV8" s="18" t="s">
        <v>19</v>
      </c>
      <c r="EW8" s="18" t="s">
        <v>19</v>
      </c>
      <c r="EX8" s="18" t="s">
        <v>19</v>
      </c>
      <c r="EY8" s="18" t="s">
        <v>19</v>
      </c>
      <c r="EZ8" s="18" t="s">
        <v>19</v>
      </c>
      <c r="FA8" s="18" t="s">
        <v>20</v>
      </c>
      <c r="FB8" s="18" t="s">
        <v>20</v>
      </c>
      <c r="FC8" s="18" t="s">
        <v>20</v>
      </c>
      <c r="FD8" s="18" t="s">
        <v>20</v>
      </c>
      <c r="FE8" s="18" t="s">
        <v>20</v>
      </c>
      <c r="FF8" s="19" t="s">
        <v>21</v>
      </c>
    </row>
    <row r="9" spans="2:162" ht="30" customHeight="1" x14ac:dyDescent="0.45">
      <c r="B9" s="20"/>
      <c r="C9" s="21"/>
      <c r="D9" s="21"/>
      <c r="E9" s="21"/>
      <c r="F9" s="21"/>
      <c r="G9" s="21"/>
      <c r="H9" s="21"/>
      <c r="I9" s="21"/>
      <c r="J9" s="21" t="s">
        <v>22</v>
      </c>
      <c r="K9" s="21"/>
      <c r="L9" s="21" t="s">
        <v>22</v>
      </c>
      <c r="M9" s="21" t="s">
        <v>22</v>
      </c>
      <c r="N9" s="21" t="s">
        <v>22</v>
      </c>
      <c r="O9" s="21" t="s">
        <v>22</v>
      </c>
      <c r="P9" s="21" t="s">
        <v>22</v>
      </c>
      <c r="Q9" s="21" t="s">
        <v>22</v>
      </c>
      <c r="R9" s="21" t="s">
        <v>22</v>
      </c>
      <c r="S9" s="21" t="s">
        <v>22</v>
      </c>
      <c r="T9" s="21" t="s">
        <v>22</v>
      </c>
      <c r="U9" s="21" t="s">
        <v>22</v>
      </c>
      <c r="V9" s="21" t="s">
        <v>22</v>
      </c>
      <c r="W9" s="21" t="s">
        <v>22</v>
      </c>
      <c r="X9" s="21" t="s">
        <v>22</v>
      </c>
      <c r="Y9" s="21" t="s">
        <v>22</v>
      </c>
      <c r="Z9" s="21" t="s">
        <v>22</v>
      </c>
      <c r="AA9" s="21" t="s">
        <v>22</v>
      </c>
      <c r="AB9" s="21" t="s">
        <v>22</v>
      </c>
      <c r="AC9" s="21" t="s">
        <v>22</v>
      </c>
      <c r="AD9" s="21" t="s">
        <v>22</v>
      </c>
      <c r="AE9" s="21" t="s">
        <v>22</v>
      </c>
      <c r="AF9" s="21" t="s">
        <v>22</v>
      </c>
      <c r="AG9" s="21" t="s">
        <v>22</v>
      </c>
      <c r="AH9" s="21" t="s">
        <v>22</v>
      </c>
      <c r="AI9" s="21" t="s">
        <v>22</v>
      </c>
      <c r="AJ9" s="21" t="s">
        <v>22</v>
      </c>
      <c r="AK9" s="21" t="s">
        <v>22</v>
      </c>
      <c r="AL9" s="21" t="s">
        <v>22</v>
      </c>
      <c r="AM9" s="21" t="s">
        <v>22</v>
      </c>
      <c r="AN9" s="21" t="s">
        <v>22</v>
      </c>
      <c r="AO9" s="21" t="s">
        <v>22</v>
      </c>
      <c r="AP9" s="21" t="s">
        <v>22</v>
      </c>
      <c r="AQ9" s="21" t="s">
        <v>22</v>
      </c>
      <c r="AR9" s="21" t="s">
        <v>22</v>
      </c>
      <c r="AS9" s="21" t="s">
        <v>22</v>
      </c>
      <c r="AT9" s="21" t="s">
        <v>22</v>
      </c>
      <c r="AU9" s="21" t="s">
        <v>22</v>
      </c>
      <c r="AV9" s="21" t="s">
        <v>22</v>
      </c>
      <c r="AW9" s="21" t="s">
        <v>22</v>
      </c>
      <c r="AX9" s="21" t="s">
        <v>22</v>
      </c>
      <c r="AY9" s="21" t="s">
        <v>22</v>
      </c>
      <c r="AZ9" s="21" t="s">
        <v>22</v>
      </c>
      <c r="BA9" s="21" t="s">
        <v>22</v>
      </c>
      <c r="BB9" s="21" t="s">
        <v>22</v>
      </c>
      <c r="BC9" s="21" t="s">
        <v>22</v>
      </c>
      <c r="BD9" s="21" t="s">
        <v>22</v>
      </c>
      <c r="BE9" s="21" t="s">
        <v>22</v>
      </c>
      <c r="BF9" s="21" t="s">
        <v>22</v>
      </c>
      <c r="BG9" s="21" t="s">
        <v>22</v>
      </c>
      <c r="BH9" s="21" t="s">
        <v>22</v>
      </c>
      <c r="BI9" s="21" t="s">
        <v>22</v>
      </c>
      <c r="BJ9" s="21" t="s">
        <v>22</v>
      </c>
      <c r="BK9" s="21" t="s">
        <v>22</v>
      </c>
      <c r="BL9" s="21" t="s">
        <v>22</v>
      </c>
      <c r="BM9" s="21" t="s">
        <v>22</v>
      </c>
      <c r="BN9" s="21" t="s">
        <v>22</v>
      </c>
      <c r="BO9" s="21" t="s">
        <v>22</v>
      </c>
      <c r="BP9" s="21" t="s">
        <v>22</v>
      </c>
      <c r="BQ9" s="21" t="s">
        <v>22</v>
      </c>
      <c r="BR9" s="21" t="s">
        <v>22</v>
      </c>
      <c r="BS9" s="21" t="s">
        <v>22</v>
      </c>
      <c r="BT9" s="21" t="s">
        <v>22</v>
      </c>
      <c r="BU9" s="21" t="s">
        <v>22</v>
      </c>
      <c r="BV9" s="21" t="s">
        <v>22</v>
      </c>
      <c r="BW9" s="21" t="s">
        <v>22</v>
      </c>
      <c r="BX9" s="21" t="s">
        <v>22</v>
      </c>
      <c r="BY9" s="21" t="s">
        <v>22</v>
      </c>
      <c r="BZ9" s="21" t="s">
        <v>22</v>
      </c>
      <c r="CA9" s="21" t="s">
        <v>22</v>
      </c>
      <c r="CB9" s="21" t="s">
        <v>22</v>
      </c>
      <c r="CC9" s="21" t="s">
        <v>22</v>
      </c>
      <c r="CD9" s="21" t="s">
        <v>22</v>
      </c>
      <c r="CE9" s="21" t="s">
        <v>22</v>
      </c>
      <c r="CF9" s="21" t="s">
        <v>22</v>
      </c>
      <c r="CG9" s="21" t="s">
        <v>22</v>
      </c>
      <c r="CH9" s="21" t="s">
        <v>22</v>
      </c>
      <c r="CI9" s="21" t="s">
        <v>22</v>
      </c>
      <c r="CJ9" s="21" t="s">
        <v>22</v>
      </c>
      <c r="CK9" s="21" t="s">
        <v>22</v>
      </c>
      <c r="CL9" s="21" t="s">
        <v>22</v>
      </c>
      <c r="CM9" s="21" t="s">
        <v>22</v>
      </c>
      <c r="CN9" s="21" t="s">
        <v>22</v>
      </c>
      <c r="CO9" s="21" t="s">
        <v>22</v>
      </c>
      <c r="CP9" s="21" t="s">
        <v>22</v>
      </c>
      <c r="CQ9" s="21" t="s">
        <v>22</v>
      </c>
      <c r="CR9" s="21" t="s">
        <v>22</v>
      </c>
      <c r="CS9" s="21" t="s">
        <v>22</v>
      </c>
      <c r="CT9" s="21" t="s">
        <v>22</v>
      </c>
      <c r="CU9" s="21" t="s">
        <v>22</v>
      </c>
      <c r="CV9" s="21" t="s">
        <v>22</v>
      </c>
      <c r="CW9" s="21" t="s">
        <v>22</v>
      </c>
      <c r="CX9" s="21" t="s">
        <v>22</v>
      </c>
      <c r="CY9" s="21" t="s">
        <v>22</v>
      </c>
      <c r="CZ9" s="21" t="s">
        <v>22</v>
      </c>
      <c r="DA9" s="21" t="s">
        <v>22</v>
      </c>
      <c r="DB9" s="21" t="s">
        <v>22</v>
      </c>
      <c r="DC9" s="21" t="s">
        <v>22</v>
      </c>
      <c r="DD9" s="21" t="s">
        <v>22</v>
      </c>
      <c r="DE9" s="21" t="s">
        <v>22</v>
      </c>
      <c r="DF9" s="21" t="s">
        <v>22</v>
      </c>
      <c r="DG9" s="21" t="s">
        <v>22</v>
      </c>
      <c r="DH9" s="21" t="s">
        <v>22</v>
      </c>
      <c r="DI9" s="21" t="s">
        <v>22</v>
      </c>
      <c r="DJ9" s="21" t="s">
        <v>22</v>
      </c>
      <c r="DK9" s="21" t="s">
        <v>22</v>
      </c>
      <c r="DL9" s="21" t="s">
        <v>22</v>
      </c>
      <c r="DM9" s="21" t="s">
        <v>22</v>
      </c>
      <c r="DN9" s="21" t="s">
        <v>22</v>
      </c>
      <c r="DO9" s="21" t="s">
        <v>22</v>
      </c>
      <c r="DP9" s="21" t="s">
        <v>22</v>
      </c>
      <c r="DQ9" s="21" t="s">
        <v>22</v>
      </c>
      <c r="DR9" s="21" t="s">
        <v>22</v>
      </c>
      <c r="DS9" s="21" t="s">
        <v>22</v>
      </c>
      <c r="DT9" s="21" t="s">
        <v>22</v>
      </c>
      <c r="DU9" s="21" t="s">
        <v>22</v>
      </c>
      <c r="DV9" s="21" t="s">
        <v>22</v>
      </c>
      <c r="DW9" s="21" t="s">
        <v>22</v>
      </c>
      <c r="DX9" s="21" t="s">
        <v>22</v>
      </c>
      <c r="DY9" s="21" t="s">
        <v>22</v>
      </c>
      <c r="DZ9" s="21" t="s">
        <v>22</v>
      </c>
      <c r="EA9" s="21" t="s">
        <v>22</v>
      </c>
      <c r="EB9" s="21" t="s">
        <v>22</v>
      </c>
      <c r="EC9" s="21" t="s">
        <v>22</v>
      </c>
      <c r="ED9" s="21" t="s">
        <v>22</v>
      </c>
      <c r="EE9" s="21" t="s">
        <v>22</v>
      </c>
      <c r="EF9" s="21" t="s">
        <v>22</v>
      </c>
      <c r="EG9" s="21" t="s">
        <v>22</v>
      </c>
      <c r="EH9" s="21" t="s">
        <v>22</v>
      </c>
      <c r="EI9" s="21" t="s">
        <v>22</v>
      </c>
      <c r="EJ9" s="21" t="s">
        <v>22</v>
      </c>
      <c r="EK9" s="21" t="s">
        <v>22</v>
      </c>
      <c r="EL9" s="21" t="s">
        <v>22</v>
      </c>
      <c r="EM9" s="21" t="s">
        <v>22</v>
      </c>
      <c r="EN9" s="21" t="s">
        <v>22</v>
      </c>
      <c r="EO9" s="21" t="s">
        <v>22</v>
      </c>
      <c r="EP9" s="21" t="s">
        <v>22</v>
      </c>
      <c r="EQ9" s="21" t="s">
        <v>22</v>
      </c>
      <c r="ER9" s="21" t="s">
        <v>22</v>
      </c>
      <c r="ES9" s="21" t="s">
        <v>22</v>
      </c>
      <c r="ET9" s="21" t="s">
        <v>22</v>
      </c>
      <c r="EU9" s="21" t="s">
        <v>22</v>
      </c>
      <c r="EV9" s="21" t="s">
        <v>22</v>
      </c>
      <c r="EW9" s="21" t="s">
        <v>22</v>
      </c>
      <c r="EX9" s="21" t="s">
        <v>22</v>
      </c>
      <c r="EY9" s="21" t="s">
        <v>22</v>
      </c>
      <c r="EZ9" s="21" t="s">
        <v>22</v>
      </c>
      <c r="FA9" s="21" t="s">
        <v>22</v>
      </c>
      <c r="FB9" s="21" t="s">
        <v>22</v>
      </c>
      <c r="FC9" s="21" t="s">
        <v>22</v>
      </c>
      <c r="FD9" s="21" t="s">
        <v>22</v>
      </c>
      <c r="FE9" s="21" t="s">
        <v>22</v>
      </c>
      <c r="FF9" s="22"/>
    </row>
    <row r="10" spans="2:162" ht="30" customHeight="1" x14ac:dyDescent="0.45">
      <c r="B10" s="23"/>
      <c r="C10" s="24"/>
      <c r="D10" s="24"/>
      <c r="E10" s="24"/>
      <c r="F10" s="24"/>
      <c r="G10" s="24"/>
      <c r="H10" s="24"/>
      <c r="I10" s="24"/>
      <c r="J10" s="24"/>
      <c r="K10" s="24"/>
      <c r="L10" s="24">
        <v>2016</v>
      </c>
      <c r="M10" s="24">
        <v>2016</v>
      </c>
      <c r="N10" s="24">
        <v>2016</v>
      </c>
      <c r="O10" s="24">
        <v>2016</v>
      </c>
      <c r="P10" s="24">
        <v>2016</v>
      </c>
      <c r="Q10" s="24">
        <v>2016</v>
      </c>
      <c r="R10" s="24">
        <v>2016</v>
      </c>
      <c r="S10" s="24">
        <v>2016</v>
      </c>
      <c r="T10" s="24">
        <v>2016</v>
      </c>
      <c r="U10" s="24">
        <v>2016</v>
      </c>
      <c r="V10" s="24">
        <v>2016</v>
      </c>
      <c r="W10" s="24">
        <v>2016</v>
      </c>
      <c r="X10" s="24">
        <v>2016</v>
      </c>
      <c r="Y10" s="24">
        <v>2016</v>
      </c>
      <c r="Z10" s="24">
        <v>2016</v>
      </c>
      <c r="AA10" s="24">
        <v>2016</v>
      </c>
      <c r="AB10" s="24">
        <v>2016</v>
      </c>
      <c r="AC10" s="24">
        <v>2016</v>
      </c>
      <c r="AD10" s="24">
        <v>2016</v>
      </c>
      <c r="AE10" s="24">
        <v>2016</v>
      </c>
      <c r="AF10" s="24">
        <v>2016</v>
      </c>
      <c r="AG10" s="24">
        <v>2016</v>
      </c>
      <c r="AH10" s="24">
        <v>2016</v>
      </c>
      <c r="AI10" s="24">
        <v>2016</v>
      </c>
      <c r="AJ10" s="24">
        <v>2016</v>
      </c>
      <c r="AK10" s="24">
        <v>2017</v>
      </c>
      <c r="AL10" s="24">
        <v>2017</v>
      </c>
      <c r="AM10" s="24">
        <v>2017</v>
      </c>
      <c r="AN10" s="24">
        <v>2017</v>
      </c>
      <c r="AO10" s="24">
        <v>2017</v>
      </c>
      <c r="AP10" s="24">
        <v>2017</v>
      </c>
      <c r="AQ10" s="24">
        <v>2017</v>
      </c>
      <c r="AR10" s="24">
        <v>2017</v>
      </c>
      <c r="AS10" s="24">
        <v>2017</v>
      </c>
      <c r="AT10" s="24">
        <v>2017</v>
      </c>
      <c r="AU10" s="24">
        <v>2017</v>
      </c>
      <c r="AV10" s="24">
        <v>2017</v>
      </c>
      <c r="AW10" s="24">
        <v>2017</v>
      </c>
      <c r="AX10" s="24">
        <v>2017</v>
      </c>
      <c r="AY10" s="24">
        <v>2017</v>
      </c>
      <c r="AZ10" s="24">
        <v>2017</v>
      </c>
      <c r="BA10" s="24">
        <v>2017</v>
      </c>
      <c r="BB10" s="24">
        <v>2017</v>
      </c>
      <c r="BC10" s="24">
        <v>2017</v>
      </c>
      <c r="BD10" s="24">
        <v>2017</v>
      </c>
      <c r="BE10" s="24">
        <v>2017</v>
      </c>
      <c r="BF10" s="24">
        <v>2017</v>
      </c>
      <c r="BG10" s="24">
        <v>2017</v>
      </c>
      <c r="BH10" s="24">
        <v>2017</v>
      </c>
      <c r="BI10" s="24">
        <v>2017</v>
      </c>
      <c r="BJ10" s="24">
        <v>2018</v>
      </c>
      <c r="BK10" s="24">
        <v>2018</v>
      </c>
      <c r="BL10" s="24">
        <v>2018</v>
      </c>
      <c r="BM10" s="24">
        <v>2018</v>
      </c>
      <c r="BN10" s="24">
        <v>2018</v>
      </c>
      <c r="BO10" s="24">
        <v>2018</v>
      </c>
      <c r="BP10" s="24">
        <v>2018</v>
      </c>
      <c r="BQ10" s="24">
        <v>2018</v>
      </c>
      <c r="BR10" s="24">
        <v>2018</v>
      </c>
      <c r="BS10" s="24">
        <v>2018</v>
      </c>
      <c r="BT10" s="24">
        <v>2018</v>
      </c>
      <c r="BU10" s="24">
        <v>2018</v>
      </c>
      <c r="BV10" s="24">
        <v>2018</v>
      </c>
      <c r="BW10" s="24">
        <v>2018</v>
      </c>
      <c r="BX10" s="24">
        <v>2018</v>
      </c>
      <c r="BY10" s="24">
        <v>2018</v>
      </c>
      <c r="BZ10" s="24">
        <v>2018</v>
      </c>
      <c r="CA10" s="24">
        <v>2018</v>
      </c>
      <c r="CB10" s="24">
        <v>2018</v>
      </c>
      <c r="CC10" s="24">
        <v>2018</v>
      </c>
      <c r="CD10" s="24">
        <v>2018</v>
      </c>
      <c r="CE10" s="24">
        <v>2018</v>
      </c>
      <c r="CF10" s="24">
        <v>2018</v>
      </c>
      <c r="CG10" s="24">
        <v>2018</v>
      </c>
      <c r="CH10" s="24">
        <v>2018</v>
      </c>
      <c r="CI10" s="24">
        <v>2019</v>
      </c>
      <c r="CJ10" s="24">
        <v>2019</v>
      </c>
      <c r="CK10" s="24">
        <v>2019</v>
      </c>
      <c r="CL10" s="24">
        <v>2019</v>
      </c>
      <c r="CM10" s="24">
        <v>2019</v>
      </c>
      <c r="CN10" s="24">
        <v>2019</v>
      </c>
      <c r="CO10" s="24">
        <v>2019</v>
      </c>
      <c r="CP10" s="24">
        <v>2019</v>
      </c>
      <c r="CQ10" s="24">
        <v>2019</v>
      </c>
      <c r="CR10" s="24">
        <v>2019</v>
      </c>
      <c r="CS10" s="24">
        <v>2019</v>
      </c>
      <c r="CT10" s="24">
        <v>2019</v>
      </c>
      <c r="CU10" s="24">
        <v>2019</v>
      </c>
      <c r="CV10" s="24">
        <v>2019</v>
      </c>
      <c r="CW10" s="24">
        <v>2019</v>
      </c>
      <c r="CX10" s="24">
        <v>2019</v>
      </c>
      <c r="CY10" s="24">
        <v>2019</v>
      </c>
      <c r="CZ10" s="24">
        <v>2019</v>
      </c>
      <c r="DA10" s="24">
        <v>2019</v>
      </c>
      <c r="DB10" s="24">
        <v>2019</v>
      </c>
      <c r="DC10" s="24">
        <v>2019</v>
      </c>
      <c r="DD10" s="24">
        <v>2019</v>
      </c>
      <c r="DE10" s="24">
        <v>2019</v>
      </c>
      <c r="DF10" s="24">
        <v>2019</v>
      </c>
      <c r="DG10" s="24">
        <v>2019</v>
      </c>
      <c r="DH10" s="24">
        <v>2020</v>
      </c>
      <c r="DI10" s="24">
        <v>2020</v>
      </c>
      <c r="DJ10" s="24">
        <v>2020</v>
      </c>
      <c r="DK10" s="24">
        <v>2020</v>
      </c>
      <c r="DL10" s="24">
        <v>2020</v>
      </c>
      <c r="DM10" s="24">
        <v>2020</v>
      </c>
      <c r="DN10" s="24">
        <v>2020</v>
      </c>
      <c r="DO10" s="24">
        <v>2020</v>
      </c>
      <c r="DP10" s="24">
        <v>2020</v>
      </c>
      <c r="DQ10" s="24">
        <v>2020</v>
      </c>
      <c r="DR10" s="24">
        <v>2020</v>
      </c>
      <c r="DS10" s="24">
        <v>2020</v>
      </c>
      <c r="DT10" s="24">
        <v>2020</v>
      </c>
      <c r="DU10" s="24">
        <v>2020</v>
      </c>
      <c r="DV10" s="24">
        <v>2020</v>
      </c>
      <c r="DW10" s="24">
        <v>2020</v>
      </c>
      <c r="DX10" s="24">
        <v>2020</v>
      </c>
      <c r="DY10" s="24">
        <v>2020</v>
      </c>
      <c r="DZ10" s="24">
        <v>2020</v>
      </c>
      <c r="EA10" s="24">
        <v>2020</v>
      </c>
      <c r="EB10" s="24">
        <v>2020</v>
      </c>
      <c r="EC10" s="24">
        <v>2020</v>
      </c>
      <c r="ED10" s="24">
        <v>2020</v>
      </c>
      <c r="EE10" s="24">
        <v>2020</v>
      </c>
      <c r="EF10" s="24">
        <v>2020</v>
      </c>
      <c r="EG10" s="24">
        <v>2021</v>
      </c>
      <c r="EH10" s="24">
        <v>2021</v>
      </c>
      <c r="EI10" s="24">
        <v>2021</v>
      </c>
      <c r="EJ10" s="24">
        <v>2021</v>
      </c>
      <c r="EK10" s="24">
        <v>2021</v>
      </c>
      <c r="EL10" s="24">
        <v>2021</v>
      </c>
      <c r="EM10" s="24">
        <v>2021</v>
      </c>
      <c r="EN10" s="24">
        <v>2021</v>
      </c>
      <c r="EO10" s="24">
        <v>2021</v>
      </c>
      <c r="EP10" s="24">
        <v>2021</v>
      </c>
      <c r="EQ10" s="24">
        <v>2021</v>
      </c>
      <c r="ER10" s="24">
        <v>2021</v>
      </c>
      <c r="ES10" s="24">
        <v>2021</v>
      </c>
      <c r="ET10" s="24">
        <v>2021</v>
      </c>
      <c r="EU10" s="24">
        <v>2021</v>
      </c>
      <c r="EV10" s="24">
        <v>2021</v>
      </c>
      <c r="EW10" s="24">
        <v>2021</v>
      </c>
      <c r="EX10" s="24">
        <v>2021</v>
      </c>
      <c r="EY10" s="24">
        <v>2021</v>
      </c>
      <c r="EZ10" s="24">
        <v>2021</v>
      </c>
      <c r="FA10" s="24">
        <v>2021</v>
      </c>
      <c r="FB10" s="24">
        <v>2021</v>
      </c>
      <c r="FC10" s="24">
        <v>2021</v>
      </c>
      <c r="FD10" s="24">
        <v>2021</v>
      </c>
      <c r="FE10" s="24">
        <v>2021</v>
      </c>
      <c r="FF10" s="25"/>
    </row>
    <row r="11" spans="2:162" ht="35.1" customHeight="1" thickBot="1" x14ac:dyDescent="0.5">
      <c r="B11" s="26"/>
      <c r="C11" s="27"/>
      <c r="D11" s="27"/>
      <c r="E11" s="27"/>
      <c r="F11" s="27"/>
      <c r="G11" s="27"/>
      <c r="H11" s="27"/>
      <c r="I11" s="27"/>
      <c r="J11" s="27"/>
      <c r="K11" s="27"/>
      <c r="L11" s="27" t="s">
        <v>23</v>
      </c>
      <c r="M11" s="27" t="s">
        <v>24</v>
      </c>
      <c r="N11" s="27" t="s">
        <v>25</v>
      </c>
      <c r="O11" s="27" t="s">
        <v>26</v>
      </c>
      <c r="P11" s="27" t="s">
        <v>27</v>
      </c>
      <c r="Q11" s="27" t="s">
        <v>23</v>
      </c>
      <c r="R11" s="27" t="s">
        <v>24</v>
      </c>
      <c r="S11" s="27" t="s">
        <v>25</v>
      </c>
      <c r="T11" s="27" t="s">
        <v>26</v>
      </c>
      <c r="U11" s="27" t="s">
        <v>27</v>
      </c>
      <c r="V11" s="27" t="s">
        <v>23</v>
      </c>
      <c r="W11" s="27" t="s">
        <v>24</v>
      </c>
      <c r="X11" s="27" t="s">
        <v>25</v>
      </c>
      <c r="Y11" s="27" t="s">
        <v>26</v>
      </c>
      <c r="Z11" s="27" t="s">
        <v>27</v>
      </c>
      <c r="AA11" s="27" t="s">
        <v>23</v>
      </c>
      <c r="AB11" s="27" t="s">
        <v>24</v>
      </c>
      <c r="AC11" s="27" t="s">
        <v>25</v>
      </c>
      <c r="AD11" s="27" t="s">
        <v>26</v>
      </c>
      <c r="AE11" s="27" t="s">
        <v>27</v>
      </c>
      <c r="AF11" s="27" t="s">
        <v>23</v>
      </c>
      <c r="AG11" s="27" t="s">
        <v>24</v>
      </c>
      <c r="AH11" s="27" t="s">
        <v>25</v>
      </c>
      <c r="AI11" s="27" t="s">
        <v>26</v>
      </c>
      <c r="AJ11" s="27" t="s">
        <v>27</v>
      </c>
      <c r="AK11" s="27" t="s">
        <v>23</v>
      </c>
      <c r="AL11" s="27" t="s">
        <v>24</v>
      </c>
      <c r="AM11" s="27" t="s">
        <v>25</v>
      </c>
      <c r="AN11" s="27" t="s">
        <v>26</v>
      </c>
      <c r="AO11" s="27" t="s">
        <v>27</v>
      </c>
      <c r="AP11" s="27" t="s">
        <v>23</v>
      </c>
      <c r="AQ11" s="27" t="s">
        <v>24</v>
      </c>
      <c r="AR11" s="27" t="s">
        <v>25</v>
      </c>
      <c r="AS11" s="27" t="s">
        <v>26</v>
      </c>
      <c r="AT11" s="27" t="s">
        <v>27</v>
      </c>
      <c r="AU11" s="27" t="s">
        <v>23</v>
      </c>
      <c r="AV11" s="27" t="s">
        <v>24</v>
      </c>
      <c r="AW11" s="27" t="s">
        <v>25</v>
      </c>
      <c r="AX11" s="27" t="s">
        <v>26</v>
      </c>
      <c r="AY11" s="27" t="s">
        <v>27</v>
      </c>
      <c r="AZ11" s="27" t="s">
        <v>23</v>
      </c>
      <c r="BA11" s="27" t="s">
        <v>24</v>
      </c>
      <c r="BB11" s="27" t="s">
        <v>25</v>
      </c>
      <c r="BC11" s="27" t="s">
        <v>26</v>
      </c>
      <c r="BD11" s="27" t="s">
        <v>27</v>
      </c>
      <c r="BE11" s="27" t="s">
        <v>23</v>
      </c>
      <c r="BF11" s="27" t="s">
        <v>24</v>
      </c>
      <c r="BG11" s="27" t="s">
        <v>25</v>
      </c>
      <c r="BH11" s="27" t="s">
        <v>26</v>
      </c>
      <c r="BI11" s="27" t="s">
        <v>27</v>
      </c>
      <c r="BJ11" s="27" t="s">
        <v>23</v>
      </c>
      <c r="BK11" s="27" t="s">
        <v>24</v>
      </c>
      <c r="BL11" s="27" t="s">
        <v>25</v>
      </c>
      <c r="BM11" s="27" t="s">
        <v>26</v>
      </c>
      <c r="BN11" s="27" t="s">
        <v>28</v>
      </c>
      <c r="BO11" s="27" t="s">
        <v>23</v>
      </c>
      <c r="BP11" s="27" t="s">
        <v>24</v>
      </c>
      <c r="BQ11" s="27" t="s">
        <v>25</v>
      </c>
      <c r="BR11" s="27" t="s">
        <v>26</v>
      </c>
      <c r="BS11" s="27" t="s">
        <v>28</v>
      </c>
      <c r="BT11" s="27" t="s">
        <v>23</v>
      </c>
      <c r="BU11" s="27" t="s">
        <v>24</v>
      </c>
      <c r="BV11" s="27" t="s">
        <v>25</v>
      </c>
      <c r="BW11" s="27" t="s">
        <v>26</v>
      </c>
      <c r="BX11" s="27" t="s">
        <v>28</v>
      </c>
      <c r="BY11" s="27" t="s">
        <v>23</v>
      </c>
      <c r="BZ11" s="27" t="s">
        <v>24</v>
      </c>
      <c r="CA11" s="27" t="s">
        <v>25</v>
      </c>
      <c r="CB11" s="27" t="s">
        <v>26</v>
      </c>
      <c r="CC11" s="27" t="s">
        <v>28</v>
      </c>
      <c r="CD11" s="27" t="s">
        <v>23</v>
      </c>
      <c r="CE11" s="27" t="s">
        <v>24</v>
      </c>
      <c r="CF11" s="27" t="s">
        <v>25</v>
      </c>
      <c r="CG11" s="27" t="s">
        <v>26</v>
      </c>
      <c r="CH11" s="27" t="s">
        <v>28</v>
      </c>
      <c r="CI11" s="27" t="s">
        <v>23</v>
      </c>
      <c r="CJ11" s="27" t="s">
        <v>24</v>
      </c>
      <c r="CK11" s="27" t="s">
        <v>25</v>
      </c>
      <c r="CL11" s="27" t="s">
        <v>26</v>
      </c>
      <c r="CM11" s="27" t="s">
        <v>28</v>
      </c>
      <c r="CN11" s="27" t="s">
        <v>23</v>
      </c>
      <c r="CO11" s="27" t="s">
        <v>24</v>
      </c>
      <c r="CP11" s="27" t="s">
        <v>25</v>
      </c>
      <c r="CQ11" s="27" t="s">
        <v>26</v>
      </c>
      <c r="CR11" s="27" t="s">
        <v>28</v>
      </c>
      <c r="CS11" s="27" t="s">
        <v>23</v>
      </c>
      <c r="CT11" s="27" t="s">
        <v>24</v>
      </c>
      <c r="CU11" s="27" t="s">
        <v>25</v>
      </c>
      <c r="CV11" s="27" t="s">
        <v>26</v>
      </c>
      <c r="CW11" s="27" t="s">
        <v>28</v>
      </c>
      <c r="CX11" s="27" t="s">
        <v>23</v>
      </c>
      <c r="CY11" s="27" t="s">
        <v>24</v>
      </c>
      <c r="CZ11" s="27" t="s">
        <v>25</v>
      </c>
      <c r="DA11" s="27" t="s">
        <v>26</v>
      </c>
      <c r="DB11" s="27" t="s">
        <v>28</v>
      </c>
      <c r="DC11" s="27" t="s">
        <v>23</v>
      </c>
      <c r="DD11" s="27" t="s">
        <v>24</v>
      </c>
      <c r="DE11" s="27" t="s">
        <v>25</v>
      </c>
      <c r="DF11" s="27" t="s">
        <v>26</v>
      </c>
      <c r="DG11" s="27" t="s">
        <v>28</v>
      </c>
      <c r="DH11" s="27" t="s">
        <v>29</v>
      </c>
      <c r="DI11" s="27" t="s">
        <v>30</v>
      </c>
      <c r="DJ11" s="27" t="s">
        <v>31</v>
      </c>
      <c r="DK11" s="27" t="s">
        <v>32</v>
      </c>
      <c r="DL11" s="27" t="s">
        <v>28</v>
      </c>
      <c r="DM11" s="27" t="s">
        <v>29</v>
      </c>
      <c r="DN11" s="27" t="s">
        <v>30</v>
      </c>
      <c r="DO11" s="27" t="s">
        <v>31</v>
      </c>
      <c r="DP11" s="27" t="s">
        <v>32</v>
      </c>
      <c r="DQ11" s="27" t="s">
        <v>28</v>
      </c>
      <c r="DR11" s="27" t="s">
        <v>29</v>
      </c>
      <c r="DS11" s="27" t="s">
        <v>30</v>
      </c>
      <c r="DT11" s="27" t="s">
        <v>31</v>
      </c>
      <c r="DU11" s="27" t="s">
        <v>32</v>
      </c>
      <c r="DV11" s="27" t="s">
        <v>28</v>
      </c>
      <c r="DW11" s="27" t="s">
        <v>29</v>
      </c>
      <c r="DX11" s="27" t="s">
        <v>30</v>
      </c>
      <c r="DY11" s="27" t="s">
        <v>31</v>
      </c>
      <c r="DZ11" s="27" t="s">
        <v>32</v>
      </c>
      <c r="EA11" s="27" t="s">
        <v>28</v>
      </c>
      <c r="EB11" s="27" t="s">
        <v>29</v>
      </c>
      <c r="EC11" s="27" t="s">
        <v>30</v>
      </c>
      <c r="ED11" s="27" t="s">
        <v>31</v>
      </c>
      <c r="EE11" s="27" t="s">
        <v>32</v>
      </c>
      <c r="EF11" s="27" t="s">
        <v>28</v>
      </c>
      <c r="EG11" s="27" t="s">
        <v>29</v>
      </c>
      <c r="EH11" s="27" t="s">
        <v>30</v>
      </c>
      <c r="EI11" s="27" t="s">
        <v>31</v>
      </c>
      <c r="EJ11" s="27" t="s">
        <v>32</v>
      </c>
      <c r="EK11" s="27" t="s">
        <v>28</v>
      </c>
      <c r="EL11" s="27" t="s">
        <v>29</v>
      </c>
      <c r="EM11" s="27" t="s">
        <v>30</v>
      </c>
      <c r="EN11" s="27" t="s">
        <v>31</v>
      </c>
      <c r="EO11" s="27" t="s">
        <v>32</v>
      </c>
      <c r="EP11" s="27" t="s">
        <v>28</v>
      </c>
      <c r="EQ11" s="27" t="s">
        <v>29</v>
      </c>
      <c r="ER11" s="27" t="s">
        <v>30</v>
      </c>
      <c r="ES11" s="27" t="s">
        <v>31</v>
      </c>
      <c r="ET11" s="27" t="s">
        <v>32</v>
      </c>
      <c r="EU11" s="27" t="s">
        <v>28</v>
      </c>
      <c r="EV11" s="27" t="s">
        <v>29</v>
      </c>
      <c r="EW11" s="27" t="s">
        <v>30</v>
      </c>
      <c r="EX11" s="27" t="s">
        <v>31</v>
      </c>
      <c r="EY11" s="27" t="s">
        <v>32</v>
      </c>
      <c r="EZ11" s="27" t="s">
        <v>28</v>
      </c>
      <c r="FA11" s="27" t="s">
        <v>29</v>
      </c>
      <c r="FB11" s="27" t="s">
        <v>30</v>
      </c>
      <c r="FC11" s="27" t="s">
        <v>31</v>
      </c>
      <c r="FD11" s="27" t="s">
        <v>32</v>
      </c>
      <c r="FE11" s="27" t="s">
        <v>28</v>
      </c>
      <c r="FF11" s="28"/>
    </row>
    <row r="12" spans="2:162" ht="63.75" customHeight="1" x14ac:dyDescent="0.45">
      <c r="B12" s="31" t="s">
        <v>34</v>
      </c>
      <c r="C12" s="32" t="s">
        <v>35</v>
      </c>
      <c r="D12" s="59" t="s">
        <v>36</v>
      </c>
      <c r="E12" s="59" t="s">
        <v>37</v>
      </c>
      <c r="F12" s="59" t="s">
        <v>201</v>
      </c>
      <c r="G12" s="59" t="s">
        <v>41</v>
      </c>
      <c r="H12" s="59" t="s">
        <v>39</v>
      </c>
      <c r="I12" s="59" t="s">
        <v>202</v>
      </c>
      <c r="J12" s="4">
        <v>10591356.949999999</v>
      </c>
      <c r="K12" s="59" t="s">
        <v>40</v>
      </c>
      <c r="L12" s="4">
        <v>7216615.0199999996</v>
      </c>
      <c r="M12" s="4">
        <v>7025023.4699999997</v>
      </c>
      <c r="N12" s="4">
        <v>6833431.9199999999</v>
      </c>
      <c r="O12" s="4">
        <v>6641840.3700000001</v>
      </c>
      <c r="P12" s="4">
        <v>6641840.3700000001</v>
      </c>
      <c r="Q12" s="4">
        <v>191591.55</v>
      </c>
      <c r="R12" s="4">
        <v>191591.55</v>
      </c>
      <c r="S12" s="4">
        <v>191591.55</v>
      </c>
      <c r="T12" s="4">
        <v>191591.55</v>
      </c>
      <c r="U12" s="4">
        <v>766366.2</v>
      </c>
      <c r="V12" s="4">
        <v>123936.85</v>
      </c>
      <c r="W12" s="4">
        <v>131076.75</v>
      </c>
      <c r="X12" s="4">
        <v>133855.99</v>
      </c>
      <c r="Y12" s="4">
        <v>139018.82999999999</v>
      </c>
      <c r="Z12" s="4">
        <v>527888.42000000004</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v>5045243.72</v>
      </c>
      <c r="BO12" s="4"/>
      <c r="BP12" s="4"/>
      <c r="BQ12" s="4"/>
      <c r="BR12" s="4"/>
      <c r="BS12" s="4">
        <v>766366</v>
      </c>
      <c r="BT12" s="4"/>
      <c r="BU12" s="4"/>
      <c r="BV12" s="4"/>
      <c r="BW12" s="4"/>
      <c r="BX12" s="4">
        <v>620451</v>
      </c>
      <c r="BY12" s="4"/>
      <c r="BZ12" s="4"/>
      <c r="CA12" s="4"/>
      <c r="CB12" s="4"/>
      <c r="CC12" s="4">
        <v>0</v>
      </c>
      <c r="CD12" s="4"/>
      <c r="CE12" s="4"/>
      <c r="CF12" s="4"/>
      <c r="CG12" s="4"/>
      <c r="CH12" s="4">
        <v>0</v>
      </c>
      <c r="CI12" s="4">
        <v>4917516.0199999996</v>
      </c>
      <c r="CJ12" s="4">
        <v>4725924.47</v>
      </c>
      <c r="CK12" s="4">
        <v>4470469.0699999994</v>
      </c>
      <c r="CL12" s="4">
        <v>4342741.7699999996</v>
      </c>
      <c r="CM12" s="4">
        <v>4278877.8</v>
      </c>
      <c r="CN12" s="4">
        <v>127727.7</v>
      </c>
      <c r="CO12" s="4">
        <v>191591.55</v>
      </c>
      <c r="CP12" s="4">
        <v>255455.40000000002</v>
      </c>
      <c r="CQ12" s="4">
        <v>191591.55</v>
      </c>
      <c r="CR12" s="4">
        <v>766366.2</v>
      </c>
      <c r="CS12" s="4">
        <v>93551.89</v>
      </c>
      <c r="CT12" s="4">
        <v>145186.42000000001</v>
      </c>
      <c r="CU12" s="4">
        <v>185080.75</v>
      </c>
      <c r="CV12" s="4">
        <v>123616.21000000002</v>
      </c>
      <c r="CW12" s="4">
        <v>547435.27</v>
      </c>
      <c r="CX12" s="4">
        <v>0</v>
      </c>
      <c r="CY12" s="4">
        <v>0</v>
      </c>
      <c r="CZ12" s="4">
        <v>0</v>
      </c>
      <c r="DA12" s="4">
        <v>0</v>
      </c>
      <c r="DB12" s="4">
        <v>0</v>
      </c>
      <c r="DC12" s="4">
        <v>0</v>
      </c>
      <c r="DD12" s="4">
        <v>0</v>
      </c>
      <c r="DE12" s="4">
        <v>0</v>
      </c>
      <c r="DF12" s="4">
        <v>0</v>
      </c>
      <c r="DG12" s="4">
        <v>0</v>
      </c>
      <c r="DH12" s="4">
        <v>4087286.37</v>
      </c>
      <c r="DI12" s="4">
        <v>3959558.67</v>
      </c>
      <c r="DJ12" s="4">
        <f>4278878-DM12-DN12-DO12</f>
        <v>3704103.35</v>
      </c>
      <c r="DK12" s="4">
        <f>+DJ12-DP12</f>
        <v>3512511.8000000003</v>
      </c>
      <c r="DL12" s="4"/>
      <c r="DM12" s="4">
        <v>255455.4</v>
      </c>
      <c r="DN12" s="4">
        <v>127727.7</v>
      </c>
      <c r="DO12" s="4">
        <v>191591.55</v>
      </c>
      <c r="DP12" s="4">
        <v>191591.55</v>
      </c>
      <c r="DQ12" s="4"/>
      <c r="DR12" s="4">
        <v>145860.69</v>
      </c>
      <c r="DS12" s="4">
        <v>62972.22</v>
      </c>
      <c r="DT12" s="4">
        <v>80153.149999999994</v>
      </c>
      <c r="DU12" s="4">
        <v>71728.53</v>
      </c>
      <c r="DV12" s="4"/>
      <c r="DW12" s="4">
        <v>0</v>
      </c>
      <c r="DX12" s="4">
        <v>0</v>
      </c>
      <c r="DY12" s="4">
        <v>0</v>
      </c>
      <c r="DZ12" s="4">
        <v>0</v>
      </c>
      <c r="EA12" s="4"/>
      <c r="EB12" s="4">
        <v>0</v>
      </c>
      <c r="EC12" s="4">
        <v>0</v>
      </c>
      <c r="ED12" s="4">
        <v>0</v>
      </c>
      <c r="EE12" s="4">
        <v>0</v>
      </c>
      <c r="EF12" s="5"/>
      <c r="EG12" s="5">
        <f>+DK12-EL12</f>
        <v>3320920.2500000005</v>
      </c>
      <c r="EH12" s="5">
        <f>+EG12-EM12</f>
        <v>3129328.7000000007</v>
      </c>
      <c r="EI12" s="45">
        <f>EH12-EL12</f>
        <v>2937737.1500000008</v>
      </c>
      <c r="EJ12" s="45">
        <f>EI12-EM12</f>
        <v>2746145.600000001</v>
      </c>
      <c r="EK12" s="49"/>
      <c r="EL12" s="5">
        <v>191591.55</v>
      </c>
      <c r="EM12" s="5">
        <v>191591.55</v>
      </c>
      <c r="EN12" s="45">
        <v>191591.55</v>
      </c>
      <c r="EO12" s="45">
        <v>191591.55</v>
      </c>
      <c r="EP12" s="49"/>
      <c r="EQ12" s="5">
        <v>65528.02</v>
      </c>
      <c r="ER12" s="5">
        <v>61566.63</v>
      </c>
      <c r="ES12" s="45">
        <v>41792.699999999997</v>
      </c>
      <c r="ET12" s="45">
        <v>60352.47</v>
      </c>
      <c r="EU12" s="49"/>
      <c r="EV12" s="5">
        <v>0</v>
      </c>
      <c r="EW12" s="5">
        <v>0</v>
      </c>
      <c r="EX12" s="45">
        <v>0</v>
      </c>
      <c r="EY12" s="45">
        <v>0</v>
      </c>
      <c r="EZ12" s="49"/>
      <c r="FA12" s="5">
        <v>0</v>
      </c>
      <c r="FB12" s="5">
        <v>0</v>
      </c>
      <c r="FC12" s="45">
        <v>0</v>
      </c>
      <c r="FD12" s="45">
        <v>0</v>
      </c>
      <c r="FE12" s="5"/>
      <c r="FF12" s="60"/>
    </row>
    <row r="13" spans="2:162" ht="30" customHeight="1" x14ac:dyDescent="0.45">
      <c r="B13" s="29"/>
      <c r="C13" s="30"/>
      <c r="D13" s="52"/>
      <c r="E13" s="52"/>
      <c r="F13" s="52"/>
      <c r="G13" s="52"/>
      <c r="H13" s="52"/>
      <c r="I13" s="52"/>
      <c r="J13" s="53"/>
      <c r="K13" s="52"/>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5"/>
      <c r="EG13" s="5"/>
      <c r="EH13" s="5"/>
      <c r="EI13" s="45"/>
      <c r="EJ13" s="45"/>
      <c r="EK13" s="49"/>
      <c r="EL13" s="5"/>
      <c r="EM13" s="5"/>
      <c r="EN13" s="45"/>
      <c r="EO13" s="45"/>
      <c r="EP13" s="49"/>
      <c r="EQ13" s="5"/>
      <c r="ER13" s="5"/>
      <c r="ES13" s="45"/>
      <c r="ET13" s="45"/>
      <c r="EU13" s="49"/>
      <c r="EV13" s="5"/>
      <c r="EW13" s="5"/>
      <c r="EX13" s="45"/>
      <c r="EY13" s="45"/>
      <c r="EZ13" s="49"/>
      <c r="FA13" s="5"/>
      <c r="FB13" s="5"/>
      <c r="FC13" s="45"/>
      <c r="FD13" s="45"/>
      <c r="FE13" s="5"/>
      <c r="FF13" s="61"/>
    </row>
    <row r="14" spans="2:162" ht="30" customHeight="1" x14ac:dyDescent="0.45">
      <c r="B14" s="29"/>
      <c r="C14" s="30"/>
      <c r="D14" s="52"/>
      <c r="E14" s="52"/>
      <c r="F14" s="52"/>
      <c r="G14" s="52"/>
      <c r="H14" s="52"/>
      <c r="I14" s="52"/>
      <c r="J14" s="53"/>
      <c r="K14" s="52"/>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5"/>
      <c r="EG14" s="5"/>
      <c r="EH14" s="5"/>
      <c r="EI14" s="45"/>
      <c r="EJ14" s="45"/>
      <c r="EK14" s="49"/>
      <c r="EL14" s="5"/>
      <c r="EM14" s="5"/>
      <c r="EN14" s="45"/>
      <c r="EO14" s="45"/>
      <c r="EP14" s="49"/>
      <c r="EQ14" s="5"/>
      <c r="ER14" s="5"/>
      <c r="ES14" s="45"/>
      <c r="ET14" s="45"/>
      <c r="EU14" s="49"/>
      <c r="EV14" s="5"/>
      <c r="EW14" s="5"/>
      <c r="EX14" s="45"/>
      <c r="EY14" s="45"/>
      <c r="EZ14" s="49"/>
      <c r="FA14" s="5"/>
      <c r="FB14" s="5"/>
      <c r="FC14" s="45"/>
      <c r="FD14" s="45"/>
      <c r="FE14" s="5"/>
      <c r="FF14" s="61"/>
    </row>
    <row r="15" spans="2:162" ht="30" customHeight="1" x14ac:dyDescent="0.45">
      <c r="B15" s="29"/>
      <c r="C15" s="30"/>
      <c r="D15" s="52"/>
      <c r="E15" s="52"/>
      <c r="F15" s="52"/>
      <c r="G15" s="52"/>
      <c r="H15" s="52"/>
      <c r="I15" s="52"/>
      <c r="J15" s="53"/>
      <c r="K15" s="52"/>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5"/>
      <c r="EG15" s="5"/>
      <c r="EH15" s="5"/>
      <c r="EI15" s="45"/>
      <c r="EJ15" s="45"/>
      <c r="EK15" s="49"/>
      <c r="EL15" s="5"/>
      <c r="EM15" s="5"/>
      <c r="EN15" s="45"/>
      <c r="EO15" s="45"/>
      <c r="EP15" s="49"/>
      <c r="EQ15" s="5"/>
      <c r="ER15" s="5"/>
      <c r="ES15" s="45"/>
      <c r="ET15" s="45"/>
      <c r="EU15" s="49"/>
      <c r="EV15" s="5"/>
      <c r="EW15" s="5"/>
      <c r="EX15" s="45"/>
      <c r="EY15" s="45"/>
      <c r="EZ15" s="49"/>
      <c r="FA15" s="5"/>
      <c r="FB15" s="5"/>
      <c r="FC15" s="45"/>
      <c r="FD15" s="45"/>
      <c r="FE15" s="5"/>
      <c r="FF15" s="61"/>
    </row>
    <row r="16" spans="2:162" ht="30" customHeight="1" x14ac:dyDescent="0.45">
      <c r="B16" s="29"/>
      <c r="C16" s="30"/>
      <c r="D16" s="52"/>
      <c r="E16" s="52"/>
      <c r="F16" s="52"/>
      <c r="G16" s="52"/>
      <c r="H16" s="52"/>
      <c r="I16" s="52"/>
      <c r="J16" s="53"/>
      <c r="K16" s="52"/>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5"/>
      <c r="EG16" s="5"/>
      <c r="EH16" s="5"/>
      <c r="EI16" s="45"/>
      <c r="EJ16" s="45"/>
      <c r="EK16" s="49"/>
      <c r="EL16" s="5"/>
      <c r="EM16" s="5"/>
      <c r="EN16" s="45"/>
      <c r="EO16" s="45"/>
      <c r="EP16" s="49"/>
      <c r="EQ16" s="5"/>
      <c r="ER16" s="5"/>
      <c r="ES16" s="45"/>
      <c r="ET16" s="45"/>
      <c r="EU16" s="49"/>
      <c r="EV16" s="5"/>
      <c r="EW16" s="5"/>
      <c r="EX16" s="45"/>
      <c r="EY16" s="45"/>
      <c r="EZ16" s="49"/>
      <c r="FA16" s="5"/>
      <c r="FB16" s="5"/>
      <c r="FC16" s="45"/>
      <c r="FD16" s="45"/>
      <c r="FE16" s="5"/>
      <c r="FF16" s="61"/>
    </row>
    <row r="17" spans="2:162" ht="30" customHeight="1" x14ac:dyDescent="0.45">
      <c r="B17" s="29"/>
      <c r="C17" s="30"/>
      <c r="D17" s="52"/>
      <c r="E17" s="52"/>
      <c r="F17" s="52"/>
      <c r="G17" s="52"/>
      <c r="H17" s="52"/>
      <c r="I17" s="52"/>
      <c r="J17" s="53"/>
      <c r="K17" s="52"/>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5"/>
      <c r="EG17" s="5"/>
      <c r="EH17" s="5"/>
      <c r="EI17" s="45"/>
      <c r="EJ17" s="45"/>
      <c r="EK17" s="49"/>
      <c r="EL17" s="5"/>
      <c r="EM17" s="5"/>
      <c r="EN17" s="45"/>
      <c r="EO17" s="45"/>
      <c r="EP17" s="49"/>
      <c r="EQ17" s="5"/>
      <c r="ER17" s="5"/>
      <c r="ES17" s="45"/>
      <c r="ET17" s="45"/>
      <c r="EU17" s="49"/>
      <c r="EV17" s="5"/>
      <c r="EW17" s="5"/>
      <c r="EX17" s="45"/>
      <c r="EY17" s="45"/>
      <c r="EZ17" s="49"/>
      <c r="FA17" s="5"/>
      <c r="FB17" s="5"/>
      <c r="FC17" s="45"/>
      <c r="FD17" s="45"/>
      <c r="FE17" s="5"/>
      <c r="FF17" s="61"/>
    </row>
    <row r="18" spans="2:162" ht="30" customHeight="1" x14ac:dyDescent="0.45">
      <c r="B18" s="29"/>
      <c r="C18" s="30"/>
      <c r="D18" s="52"/>
      <c r="E18" s="52"/>
      <c r="F18" s="52"/>
      <c r="G18" s="52"/>
      <c r="H18" s="52"/>
      <c r="I18" s="52"/>
      <c r="J18" s="53"/>
      <c r="K18" s="52"/>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5"/>
      <c r="EG18" s="5"/>
      <c r="EH18" s="5"/>
      <c r="EI18" s="45"/>
      <c r="EJ18" s="45"/>
      <c r="EK18" s="49"/>
      <c r="EL18" s="5"/>
      <c r="EM18" s="5"/>
      <c r="EN18" s="45"/>
      <c r="EO18" s="45"/>
      <c r="EP18" s="49"/>
      <c r="EQ18" s="5"/>
      <c r="ER18" s="5"/>
      <c r="ES18" s="45"/>
      <c r="ET18" s="45"/>
      <c r="EU18" s="49"/>
      <c r="EV18" s="5"/>
      <c r="EW18" s="5"/>
      <c r="EX18" s="45"/>
      <c r="EY18" s="45"/>
      <c r="EZ18" s="49"/>
      <c r="FA18" s="5"/>
      <c r="FB18" s="5"/>
      <c r="FC18" s="45"/>
      <c r="FD18" s="45"/>
      <c r="FE18" s="5"/>
      <c r="FF18" s="61"/>
    </row>
    <row r="19" spans="2:162" ht="30" customHeight="1" x14ac:dyDescent="0.45">
      <c r="B19" s="29"/>
      <c r="C19" s="30"/>
      <c r="D19" s="52"/>
      <c r="E19" s="52"/>
      <c r="F19" s="52"/>
      <c r="G19" s="52"/>
      <c r="H19" s="52"/>
      <c r="I19" s="52"/>
      <c r="J19" s="53"/>
      <c r="K19" s="52"/>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5"/>
      <c r="EG19" s="5"/>
      <c r="EH19" s="5"/>
      <c r="EI19" s="45"/>
      <c r="EJ19" s="45"/>
      <c r="EK19" s="49"/>
      <c r="EL19" s="5"/>
      <c r="EM19" s="5"/>
      <c r="EN19" s="45"/>
      <c r="EO19" s="45"/>
      <c r="EP19" s="49"/>
      <c r="EQ19" s="5"/>
      <c r="ER19" s="5"/>
      <c r="ES19" s="45"/>
      <c r="ET19" s="45"/>
      <c r="EU19" s="49"/>
      <c r="EV19" s="5"/>
      <c r="EW19" s="5"/>
      <c r="EX19" s="45"/>
      <c r="EY19" s="45"/>
      <c r="EZ19" s="49"/>
      <c r="FA19" s="5"/>
      <c r="FB19" s="5"/>
      <c r="FC19" s="45"/>
      <c r="FD19" s="45"/>
      <c r="FE19" s="5"/>
      <c r="FF19" s="61"/>
    </row>
    <row r="20" spans="2:162" ht="30" customHeight="1" x14ac:dyDescent="0.45">
      <c r="B20" s="29"/>
      <c r="C20" s="30"/>
      <c r="D20" s="52"/>
      <c r="E20" s="52"/>
      <c r="F20" s="52"/>
      <c r="G20" s="52"/>
      <c r="H20" s="52"/>
      <c r="I20" s="52"/>
      <c r="J20" s="53"/>
      <c r="K20" s="52"/>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5"/>
      <c r="EG20" s="5"/>
      <c r="EH20" s="5"/>
      <c r="EI20" s="45"/>
      <c r="EJ20" s="45"/>
      <c r="EK20" s="49"/>
      <c r="EL20" s="5"/>
      <c r="EM20" s="5"/>
      <c r="EN20" s="45"/>
      <c r="EO20" s="45"/>
      <c r="EP20" s="49"/>
      <c r="EQ20" s="5"/>
      <c r="ER20" s="5"/>
      <c r="ES20" s="45"/>
      <c r="ET20" s="45"/>
      <c r="EU20" s="49"/>
      <c r="EV20" s="5"/>
      <c r="EW20" s="5"/>
      <c r="EX20" s="45"/>
      <c r="EY20" s="45"/>
      <c r="EZ20" s="49"/>
      <c r="FA20" s="5"/>
      <c r="FB20" s="5"/>
      <c r="FC20" s="45"/>
      <c r="FD20" s="45"/>
      <c r="FE20" s="5"/>
      <c r="FF20" s="61"/>
    </row>
    <row r="21" spans="2:162" ht="30" customHeight="1" x14ac:dyDescent="0.45">
      <c r="B21" s="29"/>
      <c r="C21" s="30"/>
      <c r="D21" s="52"/>
      <c r="E21" s="52"/>
      <c r="F21" s="52"/>
      <c r="G21" s="52"/>
      <c r="H21" s="52"/>
      <c r="I21" s="52"/>
      <c r="J21" s="53"/>
      <c r="K21" s="52"/>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5"/>
      <c r="EG21" s="5"/>
      <c r="EH21" s="5"/>
      <c r="EI21" s="45"/>
      <c r="EJ21" s="45"/>
      <c r="EK21" s="49"/>
      <c r="EL21" s="5"/>
      <c r="EM21" s="5"/>
      <c r="EN21" s="45"/>
      <c r="EO21" s="45"/>
      <c r="EP21" s="49"/>
      <c r="EQ21" s="5"/>
      <c r="ER21" s="5"/>
      <c r="ES21" s="45"/>
      <c r="ET21" s="45"/>
      <c r="EU21" s="49"/>
      <c r="EV21" s="5"/>
      <c r="EW21" s="5"/>
      <c r="EX21" s="45"/>
      <c r="EY21" s="45"/>
      <c r="EZ21" s="49"/>
      <c r="FA21" s="5"/>
      <c r="FB21" s="5"/>
      <c r="FC21" s="45"/>
      <c r="FD21" s="45"/>
      <c r="FE21" s="5"/>
      <c r="FF21" s="61"/>
    </row>
    <row r="22" spans="2:162" ht="30" customHeight="1" x14ac:dyDescent="0.45">
      <c r="B22" s="29"/>
      <c r="C22" s="30"/>
      <c r="D22" s="52"/>
      <c r="E22" s="52"/>
      <c r="F22" s="52"/>
      <c r="G22" s="52"/>
      <c r="H22" s="52"/>
      <c r="I22" s="52"/>
      <c r="J22" s="53"/>
      <c r="K22" s="52"/>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5"/>
      <c r="EG22" s="5"/>
      <c r="EH22" s="5"/>
      <c r="EI22" s="45"/>
      <c r="EJ22" s="45"/>
      <c r="EK22" s="49"/>
      <c r="EL22" s="5"/>
      <c r="EM22" s="5"/>
      <c r="EN22" s="45"/>
      <c r="EO22" s="45"/>
      <c r="EP22" s="49"/>
      <c r="EQ22" s="5"/>
      <c r="ER22" s="5"/>
      <c r="ES22" s="45"/>
      <c r="ET22" s="45"/>
      <c r="EU22" s="49"/>
      <c r="EV22" s="5"/>
      <c r="EW22" s="5"/>
      <c r="EX22" s="45"/>
      <c r="EY22" s="45"/>
      <c r="EZ22" s="49"/>
      <c r="FA22" s="5"/>
      <c r="FB22" s="5"/>
      <c r="FC22" s="45"/>
      <c r="FD22" s="45"/>
      <c r="FE22" s="5"/>
      <c r="FF22" s="61"/>
    </row>
    <row r="23" spans="2:162" ht="30" customHeight="1" x14ac:dyDescent="0.45">
      <c r="B23" s="29"/>
      <c r="C23" s="30"/>
      <c r="D23" s="52"/>
      <c r="E23" s="52"/>
      <c r="F23" s="52"/>
      <c r="G23" s="52"/>
      <c r="H23" s="52"/>
      <c r="I23" s="52"/>
      <c r="J23" s="53"/>
      <c r="K23" s="52"/>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5"/>
      <c r="EG23" s="5"/>
      <c r="EH23" s="5"/>
      <c r="EI23" s="45"/>
      <c r="EJ23" s="45"/>
      <c r="EK23" s="49"/>
      <c r="EL23" s="5"/>
      <c r="EM23" s="5"/>
      <c r="EN23" s="45"/>
      <c r="EO23" s="45"/>
      <c r="EP23" s="49"/>
      <c r="EQ23" s="5"/>
      <c r="ER23" s="5"/>
      <c r="ES23" s="45"/>
      <c r="ET23" s="45"/>
      <c r="EU23" s="49"/>
      <c r="EV23" s="5"/>
      <c r="EW23" s="5"/>
      <c r="EX23" s="45"/>
      <c r="EY23" s="45"/>
      <c r="EZ23" s="49"/>
      <c r="FA23" s="5"/>
      <c r="FB23" s="5"/>
      <c r="FC23" s="45"/>
      <c r="FD23" s="45"/>
      <c r="FE23" s="5"/>
      <c r="FF23" s="61"/>
    </row>
    <row r="24" spans="2:162" ht="30" customHeight="1" x14ac:dyDescent="0.45">
      <c r="B24" s="29"/>
      <c r="C24" s="30"/>
      <c r="D24" s="52"/>
      <c r="E24" s="52"/>
      <c r="F24" s="52"/>
      <c r="G24" s="52"/>
      <c r="H24" s="52"/>
      <c r="I24" s="52"/>
      <c r="J24" s="53"/>
      <c r="K24" s="52"/>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5"/>
      <c r="EG24" s="5"/>
      <c r="EH24" s="5"/>
      <c r="EI24" s="45"/>
      <c r="EJ24" s="45"/>
      <c r="EK24" s="49"/>
      <c r="EL24" s="5"/>
      <c r="EM24" s="5"/>
      <c r="EN24" s="45"/>
      <c r="EO24" s="45"/>
      <c r="EP24" s="49"/>
      <c r="EQ24" s="5"/>
      <c r="ER24" s="5"/>
      <c r="ES24" s="45"/>
      <c r="ET24" s="45"/>
      <c r="EU24" s="49"/>
      <c r="EV24" s="5"/>
      <c r="EW24" s="5"/>
      <c r="EX24" s="45"/>
      <c r="EY24" s="45"/>
      <c r="EZ24" s="49"/>
      <c r="FA24" s="5"/>
      <c r="FB24" s="5"/>
      <c r="FC24" s="45"/>
      <c r="FD24" s="45"/>
      <c r="FE24" s="5"/>
      <c r="FF24" s="61"/>
    </row>
    <row r="25" spans="2:162" ht="30" customHeight="1" thickBot="1" x14ac:dyDescent="0.5">
      <c r="B25" s="29"/>
      <c r="C25" s="30"/>
      <c r="D25" s="52"/>
      <c r="E25" s="52"/>
      <c r="F25" s="52"/>
      <c r="G25" s="52"/>
      <c r="H25" s="52"/>
      <c r="I25" s="52"/>
      <c r="J25" s="53"/>
      <c r="K25" s="52"/>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5"/>
      <c r="EG25" s="5"/>
      <c r="EH25" s="5"/>
      <c r="EI25" s="45"/>
      <c r="EJ25" s="45"/>
      <c r="EK25" s="49"/>
      <c r="EL25" s="5"/>
      <c r="EM25" s="5"/>
      <c r="EN25" s="45"/>
      <c r="EO25" s="45"/>
      <c r="EP25" s="49"/>
      <c r="EQ25" s="5"/>
      <c r="ER25" s="5"/>
      <c r="ES25" s="45"/>
      <c r="ET25" s="45"/>
      <c r="EU25" s="49"/>
      <c r="EV25" s="5"/>
      <c r="EW25" s="5"/>
      <c r="EX25" s="45"/>
      <c r="EY25" s="45"/>
      <c r="EZ25" s="49"/>
      <c r="FA25" s="5"/>
      <c r="FB25" s="5"/>
      <c r="FC25" s="45"/>
      <c r="FD25" s="45"/>
      <c r="FE25" s="5"/>
      <c r="FF25" s="61"/>
    </row>
    <row r="26" spans="2:162" ht="50.1" customHeight="1" x14ac:dyDescent="0.45">
      <c r="B26" s="31" t="s">
        <v>34</v>
      </c>
      <c r="C26" s="32" t="s">
        <v>43</v>
      </c>
      <c r="D26" s="54"/>
      <c r="E26" s="54"/>
      <c r="F26" s="54"/>
      <c r="G26" s="54"/>
      <c r="H26" s="54"/>
      <c r="I26" s="54"/>
      <c r="J26" s="55"/>
      <c r="K26" s="54"/>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v>0</v>
      </c>
      <c r="BO26" s="6"/>
      <c r="BP26" s="6"/>
      <c r="BQ26" s="6"/>
      <c r="BR26" s="6"/>
      <c r="BS26" s="6">
        <v>0</v>
      </c>
      <c r="BT26" s="6"/>
      <c r="BU26" s="6"/>
      <c r="BV26" s="6"/>
      <c r="BW26" s="6"/>
      <c r="BX26" s="6">
        <v>0</v>
      </c>
      <c r="BY26" s="6"/>
      <c r="BZ26" s="6"/>
      <c r="CA26" s="6"/>
      <c r="CB26" s="6"/>
      <c r="CC26" s="6">
        <v>0</v>
      </c>
      <c r="CD26" s="6"/>
      <c r="CE26" s="6"/>
      <c r="CF26" s="6"/>
      <c r="CG26" s="6"/>
      <c r="CH26" s="6">
        <v>0</v>
      </c>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7"/>
      <c r="EG26" s="7"/>
      <c r="EH26" s="7"/>
      <c r="EI26" s="46"/>
      <c r="EJ26" s="46"/>
      <c r="EK26" s="50"/>
      <c r="EL26" s="7"/>
      <c r="EM26" s="7"/>
      <c r="EN26" s="46"/>
      <c r="EO26" s="46"/>
      <c r="EP26" s="51"/>
      <c r="EQ26" s="7"/>
      <c r="ER26" s="7"/>
      <c r="ES26" s="46"/>
      <c r="ET26" s="46"/>
      <c r="EU26" s="51"/>
      <c r="EV26" s="7"/>
      <c r="EW26" s="7"/>
      <c r="EX26" s="46"/>
      <c r="EY26" s="46"/>
      <c r="EZ26" s="51"/>
      <c r="FA26" s="7"/>
      <c r="FB26" s="7"/>
      <c r="FC26" s="46"/>
      <c r="FD26" s="46"/>
      <c r="FE26" s="14"/>
      <c r="FF26" s="60" t="s">
        <v>203</v>
      </c>
    </row>
    <row r="27" spans="2:162" ht="30" customHeight="1" x14ac:dyDescent="0.45">
      <c r="B27" s="29"/>
      <c r="C27" s="30"/>
      <c r="D27" s="52"/>
      <c r="E27" s="52"/>
      <c r="F27" s="52"/>
      <c r="G27" s="52"/>
      <c r="H27" s="52"/>
      <c r="I27" s="52"/>
      <c r="J27" s="53"/>
      <c r="K27" s="52"/>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5"/>
      <c r="EG27" s="5"/>
      <c r="EH27" s="5"/>
      <c r="EI27" s="45"/>
      <c r="EJ27" s="45"/>
      <c r="EK27" s="49"/>
      <c r="EL27" s="5"/>
      <c r="EM27" s="5"/>
      <c r="EN27" s="45"/>
      <c r="EO27" s="45"/>
      <c r="EP27" s="49"/>
      <c r="EQ27" s="5"/>
      <c r="ER27" s="5"/>
      <c r="ES27" s="45"/>
      <c r="ET27" s="45"/>
      <c r="EU27" s="49"/>
      <c r="EV27" s="5"/>
      <c r="EW27" s="5"/>
      <c r="EX27" s="45"/>
      <c r="EY27" s="45"/>
      <c r="EZ27" s="49"/>
      <c r="FA27" s="5"/>
      <c r="FB27" s="5"/>
      <c r="FC27" s="45"/>
      <c r="FD27" s="45"/>
      <c r="FE27" s="5"/>
      <c r="FF27" s="61"/>
    </row>
    <row r="28" spans="2:162" ht="30" customHeight="1" x14ac:dyDescent="0.45">
      <c r="B28" s="29"/>
      <c r="C28" s="30"/>
      <c r="D28" s="52"/>
      <c r="E28" s="52"/>
      <c r="F28" s="52"/>
      <c r="G28" s="52"/>
      <c r="H28" s="52"/>
      <c r="I28" s="52"/>
      <c r="J28" s="53"/>
      <c r="K28" s="52"/>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5"/>
      <c r="EG28" s="5"/>
      <c r="EH28" s="5"/>
      <c r="EI28" s="45"/>
      <c r="EJ28" s="45"/>
      <c r="EK28" s="49"/>
      <c r="EL28" s="5"/>
      <c r="EM28" s="5"/>
      <c r="EN28" s="45"/>
      <c r="EO28" s="45"/>
      <c r="EP28" s="49"/>
      <c r="EQ28" s="5"/>
      <c r="ER28" s="5"/>
      <c r="ES28" s="45"/>
      <c r="ET28" s="45"/>
      <c r="EU28" s="49"/>
      <c r="EV28" s="5"/>
      <c r="EW28" s="5"/>
      <c r="EX28" s="45"/>
      <c r="EY28" s="45"/>
      <c r="EZ28" s="49"/>
      <c r="FA28" s="5"/>
      <c r="FB28" s="5"/>
      <c r="FC28" s="45"/>
      <c r="FD28" s="45"/>
      <c r="FE28" s="5"/>
      <c r="FF28" s="61"/>
    </row>
    <row r="29" spans="2:162" ht="30" customHeight="1" x14ac:dyDescent="0.45">
      <c r="B29" s="29"/>
      <c r="C29" s="30"/>
      <c r="D29" s="52"/>
      <c r="E29" s="52"/>
      <c r="F29" s="52"/>
      <c r="G29" s="52"/>
      <c r="H29" s="52"/>
      <c r="I29" s="52"/>
      <c r="J29" s="53"/>
      <c r="K29" s="52"/>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5"/>
      <c r="EG29" s="5"/>
      <c r="EH29" s="5"/>
      <c r="EI29" s="45"/>
      <c r="EJ29" s="45"/>
      <c r="EK29" s="49"/>
      <c r="EL29" s="5"/>
      <c r="EM29" s="5"/>
      <c r="EN29" s="45"/>
      <c r="EO29" s="45"/>
      <c r="EP29" s="49"/>
      <c r="EQ29" s="5"/>
      <c r="ER29" s="5"/>
      <c r="ES29" s="45"/>
      <c r="ET29" s="45"/>
      <c r="EU29" s="49"/>
      <c r="EV29" s="5"/>
      <c r="EW29" s="5"/>
      <c r="EX29" s="45"/>
      <c r="EY29" s="45"/>
      <c r="EZ29" s="49"/>
      <c r="FA29" s="5"/>
      <c r="FB29" s="5"/>
      <c r="FC29" s="45"/>
      <c r="FD29" s="45"/>
      <c r="FE29" s="5"/>
      <c r="FF29" s="61"/>
    </row>
    <row r="30" spans="2:162" ht="30" customHeight="1" x14ac:dyDescent="0.45">
      <c r="B30" s="29"/>
      <c r="C30" s="30"/>
      <c r="D30" s="52"/>
      <c r="E30" s="52"/>
      <c r="F30" s="52"/>
      <c r="G30" s="52"/>
      <c r="H30" s="52"/>
      <c r="I30" s="52"/>
      <c r="J30" s="53"/>
      <c r="K30" s="52"/>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5"/>
      <c r="EG30" s="5"/>
      <c r="EH30" s="5"/>
      <c r="EI30" s="45"/>
      <c r="EJ30" s="45"/>
      <c r="EK30" s="49"/>
      <c r="EL30" s="5"/>
      <c r="EM30" s="5"/>
      <c r="EN30" s="45"/>
      <c r="EO30" s="45"/>
      <c r="EP30" s="49"/>
      <c r="EQ30" s="5"/>
      <c r="ER30" s="5"/>
      <c r="ES30" s="45"/>
      <c r="ET30" s="45"/>
      <c r="EU30" s="49"/>
      <c r="EV30" s="5"/>
      <c r="EW30" s="5"/>
      <c r="EX30" s="45"/>
      <c r="EY30" s="45"/>
      <c r="EZ30" s="49"/>
      <c r="FA30" s="5"/>
      <c r="FB30" s="5"/>
      <c r="FC30" s="45"/>
      <c r="FD30" s="45"/>
      <c r="FE30" s="5"/>
      <c r="FF30" s="61"/>
    </row>
    <row r="31" spans="2:162" ht="30" customHeight="1" x14ac:dyDescent="0.45">
      <c r="B31" s="29"/>
      <c r="C31" s="30"/>
      <c r="D31" s="52"/>
      <c r="E31" s="52"/>
      <c r="F31" s="52"/>
      <c r="G31" s="52"/>
      <c r="H31" s="52"/>
      <c r="I31" s="52"/>
      <c r="J31" s="53"/>
      <c r="K31" s="52"/>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5"/>
      <c r="EG31" s="5"/>
      <c r="EH31" s="5"/>
      <c r="EI31" s="45"/>
      <c r="EJ31" s="45"/>
      <c r="EK31" s="49"/>
      <c r="EL31" s="5"/>
      <c r="EM31" s="5"/>
      <c r="EN31" s="45"/>
      <c r="EO31" s="45"/>
      <c r="EP31" s="49"/>
      <c r="EQ31" s="5"/>
      <c r="ER31" s="5"/>
      <c r="ES31" s="45"/>
      <c r="ET31" s="45"/>
      <c r="EU31" s="49"/>
      <c r="EV31" s="5"/>
      <c r="EW31" s="5"/>
      <c r="EX31" s="45"/>
      <c r="EY31" s="45"/>
      <c r="EZ31" s="49"/>
      <c r="FA31" s="5"/>
      <c r="FB31" s="5"/>
      <c r="FC31" s="45"/>
      <c r="FD31" s="45"/>
      <c r="FE31" s="5"/>
      <c r="FF31" s="61"/>
    </row>
    <row r="32" spans="2:162" ht="30" customHeight="1" x14ac:dyDescent="0.45">
      <c r="B32" s="29"/>
      <c r="C32" s="30"/>
      <c r="D32" s="52"/>
      <c r="E32" s="52"/>
      <c r="F32" s="52"/>
      <c r="G32" s="52"/>
      <c r="H32" s="52"/>
      <c r="I32" s="52"/>
      <c r="J32" s="53"/>
      <c r="K32" s="52"/>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5"/>
      <c r="EG32" s="5"/>
      <c r="EH32" s="5"/>
      <c r="EI32" s="45"/>
      <c r="EJ32" s="45"/>
      <c r="EK32" s="49"/>
      <c r="EL32" s="5"/>
      <c r="EM32" s="5"/>
      <c r="EN32" s="45"/>
      <c r="EO32" s="45"/>
      <c r="EP32" s="49"/>
      <c r="EQ32" s="5"/>
      <c r="ER32" s="5"/>
      <c r="ES32" s="45"/>
      <c r="ET32" s="45"/>
      <c r="EU32" s="49"/>
      <c r="EV32" s="5"/>
      <c r="EW32" s="5"/>
      <c r="EX32" s="45"/>
      <c r="EY32" s="45"/>
      <c r="EZ32" s="49"/>
      <c r="FA32" s="5"/>
      <c r="FB32" s="5"/>
      <c r="FC32" s="45"/>
      <c r="FD32" s="45"/>
      <c r="FE32" s="5"/>
      <c r="FF32" s="61"/>
    </row>
    <row r="33" spans="2:164" ht="30" customHeight="1" x14ac:dyDescent="0.45">
      <c r="B33" s="29"/>
      <c r="C33" s="30"/>
      <c r="D33" s="52"/>
      <c r="E33" s="52"/>
      <c r="F33" s="52"/>
      <c r="G33" s="52"/>
      <c r="H33" s="52"/>
      <c r="I33" s="52"/>
      <c r="J33" s="53"/>
      <c r="K33" s="52"/>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5"/>
      <c r="EG33" s="5"/>
      <c r="EH33" s="5"/>
      <c r="EI33" s="45"/>
      <c r="EJ33" s="45"/>
      <c r="EK33" s="49"/>
      <c r="EL33" s="5"/>
      <c r="EM33" s="5"/>
      <c r="EN33" s="45"/>
      <c r="EO33" s="45"/>
      <c r="EP33" s="49"/>
      <c r="EQ33" s="5"/>
      <c r="ER33" s="5"/>
      <c r="ES33" s="45"/>
      <c r="ET33" s="45"/>
      <c r="EU33" s="49"/>
      <c r="EV33" s="5"/>
      <c r="EW33" s="5"/>
      <c r="EX33" s="45"/>
      <c r="EY33" s="45"/>
      <c r="EZ33" s="49"/>
      <c r="FA33" s="5"/>
      <c r="FB33" s="5"/>
      <c r="FC33" s="45"/>
      <c r="FD33" s="45"/>
      <c r="FE33" s="5"/>
      <c r="FF33" s="61"/>
    </row>
    <row r="34" spans="2:164" ht="30" customHeight="1" x14ac:dyDescent="0.45">
      <c r="B34" s="29"/>
      <c r="C34" s="30"/>
      <c r="D34" s="52"/>
      <c r="E34" s="52"/>
      <c r="F34" s="52"/>
      <c r="G34" s="52"/>
      <c r="H34" s="52"/>
      <c r="I34" s="52"/>
      <c r="J34" s="53"/>
      <c r="K34" s="52"/>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5"/>
      <c r="EG34" s="5"/>
      <c r="EH34" s="5"/>
      <c r="EI34" s="45"/>
      <c r="EJ34" s="45"/>
      <c r="EK34" s="49"/>
      <c r="EL34" s="5"/>
      <c r="EM34" s="5"/>
      <c r="EN34" s="45"/>
      <c r="EO34" s="45"/>
      <c r="EP34" s="49"/>
      <c r="EQ34" s="5"/>
      <c r="ER34" s="5"/>
      <c r="ES34" s="45"/>
      <c r="ET34" s="45"/>
      <c r="EU34" s="49"/>
      <c r="EV34" s="5"/>
      <c r="EW34" s="5"/>
      <c r="EX34" s="45"/>
      <c r="EY34" s="45"/>
      <c r="EZ34" s="49"/>
      <c r="FA34" s="5"/>
      <c r="FB34" s="5"/>
      <c r="FC34" s="45"/>
      <c r="FD34" s="45"/>
      <c r="FE34" s="5"/>
      <c r="FF34" s="61"/>
    </row>
    <row r="35" spans="2:164" ht="30" customHeight="1" x14ac:dyDescent="0.45">
      <c r="B35" s="29"/>
      <c r="C35" s="30"/>
      <c r="D35" s="52"/>
      <c r="E35" s="52"/>
      <c r="F35" s="52"/>
      <c r="G35" s="52"/>
      <c r="H35" s="52"/>
      <c r="I35" s="52"/>
      <c r="J35" s="53"/>
      <c r="K35" s="52"/>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5"/>
      <c r="EG35" s="5"/>
      <c r="EH35" s="5"/>
      <c r="EI35" s="45"/>
      <c r="EJ35" s="45"/>
      <c r="EK35" s="49"/>
      <c r="EL35" s="5"/>
      <c r="EM35" s="5"/>
      <c r="EN35" s="45"/>
      <c r="EO35" s="45"/>
      <c r="EP35" s="49"/>
      <c r="EQ35" s="5"/>
      <c r="ER35" s="5"/>
      <c r="ES35" s="45"/>
      <c r="ET35" s="45"/>
      <c r="EU35" s="49"/>
      <c r="EV35" s="5"/>
      <c r="EW35" s="5"/>
      <c r="EX35" s="45"/>
      <c r="EY35" s="45"/>
      <c r="EZ35" s="49"/>
      <c r="FA35" s="5"/>
      <c r="FB35" s="5"/>
      <c r="FC35" s="45"/>
      <c r="FD35" s="45"/>
      <c r="FE35" s="5"/>
      <c r="FF35" s="61"/>
    </row>
    <row r="36" spans="2:164" ht="30" customHeight="1" thickBot="1" x14ac:dyDescent="0.5">
      <c r="B36" s="29"/>
      <c r="C36" s="30"/>
      <c r="D36" s="52"/>
      <c r="E36" s="52"/>
      <c r="F36" s="52"/>
      <c r="G36" s="52"/>
      <c r="H36" s="52"/>
      <c r="I36" s="52"/>
      <c r="J36" s="53"/>
      <c r="K36" s="52"/>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5"/>
      <c r="EG36" s="5"/>
      <c r="EH36" s="5"/>
      <c r="EI36" s="45"/>
      <c r="EJ36" s="45"/>
      <c r="EK36" s="49"/>
      <c r="EL36" s="5"/>
      <c r="EM36" s="5"/>
      <c r="EN36" s="45"/>
      <c r="EO36" s="45"/>
      <c r="EP36" s="49"/>
      <c r="EQ36" s="5"/>
      <c r="ER36" s="5"/>
      <c r="ES36" s="45"/>
      <c r="ET36" s="45"/>
      <c r="EU36" s="49"/>
      <c r="EV36" s="5"/>
      <c r="EW36" s="5"/>
      <c r="EX36" s="45"/>
      <c r="EY36" s="45"/>
      <c r="EZ36" s="49"/>
      <c r="FA36" s="5"/>
      <c r="FB36" s="5"/>
      <c r="FC36" s="45"/>
      <c r="FD36" s="45"/>
      <c r="FE36" s="5"/>
      <c r="FF36" s="62"/>
    </row>
    <row r="37" spans="2:164" ht="30" customHeight="1" x14ac:dyDescent="0.45">
      <c r="B37" s="31" t="s">
        <v>45</v>
      </c>
      <c r="C37" s="32" t="s">
        <v>46</v>
      </c>
      <c r="D37" s="35" t="s">
        <v>47</v>
      </c>
      <c r="E37" s="36" t="s">
        <v>48</v>
      </c>
      <c r="F37" s="57"/>
      <c r="G37" s="57"/>
      <c r="H37" s="57"/>
      <c r="I37" s="57"/>
      <c r="J37" s="57"/>
      <c r="K37" s="57"/>
      <c r="L37" s="8">
        <v>102789.47</v>
      </c>
      <c r="M37" s="8">
        <v>194413.94</v>
      </c>
      <c r="N37" s="8">
        <v>842614.98</v>
      </c>
      <c r="O37" s="8">
        <v>204650.48</v>
      </c>
      <c r="P37" s="8">
        <v>1344468.87</v>
      </c>
      <c r="Q37" s="57"/>
      <c r="R37" s="57"/>
      <c r="S37" s="57"/>
      <c r="T37" s="57"/>
      <c r="U37" s="57"/>
      <c r="V37" s="57"/>
      <c r="W37" s="57"/>
      <c r="X37" s="57"/>
      <c r="Y37" s="57"/>
      <c r="Z37" s="57"/>
      <c r="AA37" s="57"/>
      <c r="AB37" s="57"/>
      <c r="AC37" s="57"/>
      <c r="AD37" s="57"/>
      <c r="AE37" s="57"/>
      <c r="AF37" s="57"/>
      <c r="AG37" s="57"/>
      <c r="AH37" s="57"/>
      <c r="AI37" s="57"/>
      <c r="AJ37" s="57"/>
      <c r="AK37" s="8"/>
      <c r="AL37" s="8"/>
      <c r="AM37" s="8"/>
      <c r="AN37" s="8"/>
      <c r="AO37" s="8"/>
      <c r="AP37" s="57"/>
      <c r="AQ37" s="57"/>
      <c r="AR37" s="57"/>
      <c r="AS37" s="57"/>
      <c r="AT37" s="57"/>
      <c r="AU37" s="57"/>
      <c r="AV37" s="57"/>
      <c r="AW37" s="57"/>
      <c r="AX37" s="57"/>
      <c r="AY37" s="57"/>
      <c r="AZ37" s="57"/>
      <c r="BA37" s="57"/>
      <c r="BB37" s="57"/>
      <c r="BC37" s="57"/>
      <c r="BD37" s="57"/>
      <c r="BE37" s="57"/>
      <c r="BF37" s="57"/>
      <c r="BG37" s="57"/>
      <c r="BH37" s="57"/>
      <c r="BI37" s="57"/>
      <c r="BJ37" s="8"/>
      <c r="BK37" s="8"/>
      <c r="BL37" s="8"/>
      <c r="BM37" s="8"/>
      <c r="BN37" s="8">
        <v>3939053</v>
      </c>
      <c r="BO37" s="57"/>
      <c r="BP37" s="57"/>
      <c r="BQ37" s="57"/>
      <c r="BR37" s="57"/>
      <c r="BS37" s="57"/>
      <c r="BT37" s="57"/>
      <c r="BU37" s="57"/>
      <c r="BV37" s="57"/>
      <c r="BW37" s="57"/>
      <c r="BX37" s="57"/>
      <c r="BY37" s="57"/>
      <c r="BZ37" s="57"/>
      <c r="CA37" s="57"/>
      <c r="CB37" s="57"/>
      <c r="CC37" s="57"/>
      <c r="CD37" s="57"/>
      <c r="CE37" s="57"/>
      <c r="CF37" s="57"/>
      <c r="CG37" s="57"/>
      <c r="CH37" s="57"/>
      <c r="CI37" s="8">
        <v>1</v>
      </c>
      <c r="CJ37" s="8">
        <v>0</v>
      </c>
      <c r="CK37" s="8">
        <v>5500</v>
      </c>
      <c r="CL37" s="8">
        <v>1383072</v>
      </c>
      <c r="CM37" s="8">
        <f>+CL37</f>
        <v>1383072</v>
      </c>
      <c r="CN37" s="57"/>
      <c r="CO37" s="57"/>
      <c r="CP37" s="57"/>
      <c r="CQ37" s="57"/>
      <c r="CR37" s="57"/>
      <c r="CS37" s="57"/>
      <c r="CT37" s="57"/>
      <c r="CU37" s="57"/>
      <c r="CV37" s="57"/>
      <c r="CW37" s="57"/>
      <c r="CX37" s="57"/>
      <c r="CY37" s="57"/>
      <c r="CZ37" s="57"/>
      <c r="DA37" s="57"/>
      <c r="DB37" s="57"/>
      <c r="DC37" s="57"/>
      <c r="DD37" s="57"/>
      <c r="DE37" s="57"/>
      <c r="DF37" s="57"/>
      <c r="DG37" s="57"/>
      <c r="DH37" s="8">
        <v>1401718</v>
      </c>
      <c r="DI37" s="8">
        <v>6902</v>
      </c>
      <c r="DJ37" s="8">
        <v>7401</v>
      </c>
      <c r="DK37" s="8">
        <v>2048725</v>
      </c>
      <c r="DL37" s="8"/>
      <c r="DM37" s="57"/>
      <c r="DN37" s="57"/>
      <c r="DO37" s="57"/>
      <c r="DP37" s="57"/>
      <c r="DQ37" s="57"/>
      <c r="DR37" s="57"/>
      <c r="DS37" s="57"/>
      <c r="DT37" s="57"/>
      <c r="DU37" s="57"/>
      <c r="DV37" s="57"/>
      <c r="DW37" s="57"/>
      <c r="DX37" s="57"/>
      <c r="DY37" s="57"/>
      <c r="DZ37" s="57"/>
      <c r="EA37" s="57"/>
      <c r="EB37" s="57"/>
      <c r="EC37" s="57"/>
      <c r="ED37" s="57"/>
      <c r="EE37" s="57"/>
      <c r="EF37" s="57"/>
      <c r="EG37" s="14">
        <v>124093.82</v>
      </c>
      <c r="EH37" s="14">
        <v>45639.96</v>
      </c>
      <c r="EI37" s="47">
        <v>84182.49</v>
      </c>
      <c r="EJ37" s="47">
        <v>2297331.88</v>
      </c>
      <c r="EK37" s="14"/>
      <c r="EL37" s="41"/>
      <c r="EM37" s="41"/>
      <c r="EN37" s="41"/>
      <c r="EO37" s="41"/>
      <c r="EP37" s="41"/>
      <c r="EQ37" s="41"/>
      <c r="ER37" s="41"/>
      <c r="ES37" s="41"/>
      <c r="ET37" s="41"/>
      <c r="EU37" s="41"/>
      <c r="EV37" s="41"/>
      <c r="EW37" s="41"/>
      <c r="EX37" s="41"/>
      <c r="EY37" s="41"/>
      <c r="EZ37" s="41"/>
      <c r="FA37" s="41"/>
      <c r="FB37" s="41"/>
      <c r="FC37" s="41"/>
      <c r="FD37" s="41"/>
      <c r="FE37" s="10"/>
      <c r="FF37" s="63"/>
      <c r="FG37" s="3">
        <v>0</v>
      </c>
      <c r="FH37" s="1">
        <v>0</v>
      </c>
    </row>
    <row r="38" spans="2:164" ht="50.1" customHeight="1" x14ac:dyDescent="0.45">
      <c r="B38" s="29"/>
      <c r="C38" s="30"/>
      <c r="D38" s="37"/>
      <c r="E38" s="38" t="s">
        <v>49</v>
      </c>
      <c r="F38" s="58"/>
      <c r="G38" s="58"/>
      <c r="H38" s="58"/>
      <c r="I38" s="58"/>
      <c r="J38" s="58"/>
      <c r="K38" s="58"/>
      <c r="L38" s="4">
        <v>25546.48</v>
      </c>
      <c r="M38" s="4">
        <v>21154.17</v>
      </c>
      <c r="N38" s="4">
        <v>33379.19</v>
      </c>
      <c r="O38" s="4">
        <v>42630.81</v>
      </c>
      <c r="P38" s="4">
        <v>122710.65</v>
      </c>
      <c r="Q38" s="58"/>
      <c r="R38" s="58"/>
      <c r="S38" s="58"/>
      <c r="T38" s="58"/>
      <c r="U38" s="58"/>
      <c r="V38" s="58"/>
      <c r="W38" s="58"/>
      <c r="X38" s="58"/>
      <c r="Y38" s="58"/>
      <c r="Z38" s="58"/>
      <c r="AA38" s="58"/>
      <c r="AB38" s="58"/>
      <c r="AC38" s="58"/>
      <c r="AD38" s="58"/>
      <c r="AE38" s="58"/>
      <c r="AF38" s="58"/>
      <c r="AG38" s="58"/>
      <c r="AH38" s="58"/>
      <c r="AI38" s="58"/>
      <c r="AJ38" s="58"/>
      <c r="AK38" s="4"/>
      <c r="AL38" s="4"/>
      <c r="AM38" s="4"/>
      <c r="AN38" s="4"/>
      <c r="AO38" s="4"/>
      <c r="AP38" s="58"/>
      <c r="AQ38" s="58"/>
      <c r="AR38" s="58"/>
      <c r="AS38" s="58"/>
      <c r="AT38" s="58"/>
      <c r="AU38" s="58"/>
      <c r="AV38" s="58"/>
      <c r="AW38" s="58"/>
      <c r="AX38" s="58"/>
      <c r="AY38" s="58"/>
      <c r="AZ38" s="58"/>
      <c r="BA38" s="58"/>
      <c r="BB38" s="58"/>
      <c r="BC38" s="58"/>
      <c r="BD38" s="58"/>
      <c r="BE38" s="58"/>
      <c r="BF38" s="58"/>
      <c r="BG38" s="58"/>
      <c r="BH38" s="58"/>
      <c r="BI38" s="58"/>
      <c r="BJ38" s="4"/>
      <c r="BK38" s="4"/>
      <c r="BL38" s="4"/>
      <c r="BM38" s="4"/>
      <c r="BN38" s="4">
        <v>10596747</v>
      </c>
      <c r="BO38" s="58"/>
      <c r="BP38" s="58"/>
      <c r="BQ38" s="58"/>
      <c r="BR38" s="58"/>
      <c r="BS38" s="58"/>
      <c r="BT38" s="58"/>
      <c r="BU38" s="58"/>
      <c r="BV38" s="58"/>
      <c r="BW38" s="58"/>
      <c r="BX38" s="58"/>
      <c r="BY38" s="58"/>
      <c r="BZ38" s="58"/>
      <c r="CA38" s="58"/>
      <c r="CB38" s="58"/>
      <c r="CC38" s="58"/>
      <c r="CD38" s="58"/>
      <c r="CE38" s="58"/>
      <c r="CF38" s="58"/>
      <c r="CG38" s="58"/>
      <c r="CH38" s="58"/>
      <c r="CI38" s="4">
        <v>0</v>
      </c>
      <c r="CJ38" s="4">
        <v>0</v>
      </c>
      <c r="CK38" s="4">
        <v>1525145</v>
      </c>
      <c r="CL38" s="4">
        <v>-3595</v>
      </c>
      <c r="CM38" s="4">
        <f t="shared" ref="CM38:CM48" si="0">+CL38</f>
        <v>-3595</v>
      </c>
      <c r="CN38" s="58"/>
      <c r="CO38" s="58"/>
      <c r="CP38" s="58"/>
      <c r="CQ38" s="58"/>
      <c r="CR38" s="58"/>
      <c r="CS38" s="58"/>
      <c r="CT38" s="58"/>
      <c r="CU38" s="58"/>
      <c r="CV38" s="58"/>
      <c r="CW38" s="58"/>
      <c r="CX38" s="58"/>
      <c r="CY38" s="58"/>
      <c r="CZ38" s="58"/>
      <c r="DA38" s="58"/>
      <c r="DB38" s="58"/>
      <c r="DC38" s="58"/>
      <c r="DD38" s="58"/>
      <c r="DE38" s="58"/>
      <c r="DF38" s="58"/>
      <c r="DG38" s="58"/>
      <c r="DH38" s="4">
        <v>-3595</v>
      </c>
      <c r="DI38" s="4">
        <v>-3595</v>
      </c>
      <c r="DJ38" s="4">
        <v>-3595</v>
      </c>
      <c r="DK38" s="4">
        <v>-3593</v>
      </c>
      <c r="DL38" s="4"/>
      <c r="DM38" s="58"/>
      <c r="DN38" s="58"/>
      <c r="DO38" s="58"/>
      <c r="DP38" s="58"/>
      <c r="DQ38" s="58"/>
      <c r="DR38" s="58"/>
      <c r="DS38" s="58"/>
      <c r="DT38" s="58"/>
      <c r="DU38" s="58"/>
      <c r="DV38" s="58"/>
      <c r="DW38" s="58"/>
      <c r="DX38" s="58"/>
      <c r="DY38" s="58"/>
      <c r="DZ38" s="58"/>
      <c r="EA38" s="58"/>
      <c r="EB38" s="58"/>
      <c r="EC38" s="58"/>
      <c r="ED38" s="58"/>
      <c r="EE38" s="58"/>
      <c r="EF38" s="58"/>
      <c r="EG38" s="5">
        <v>-3593.15</v>
      </c>
      <c r="EH38" s="5"/>
      <c r="EI38" s="45">
        <v>2389871.21</v>
      </c>
      <c r="EJ38" s="45">
        <v>7190791.25</v>
      </c>
      <c r="EK38" s="5"/>
      <c r="EL38" s="40"/>
      <c r="EM38" s="40"/>
      <c r="EN38" s="40"/>
      <c r="EO38" s="40"/>
      <c r="EP38" s="40"/>
      <c r="EQ38" s="40"/>
      <c r="ER38" s="40"/>
      <c r="ES38" s="40"/>
      <c r="ET38" s="40"/>
      <c r="EU38" s="40"/>
      <c r="EV38" s="40"/>
      <c r="EW38" s="40"/>
      <c r="EX38" s="40"/>
      <c r="EY38" s="40"/>
      <c r="EZ38" s="40"/>
      <c r="FA38" s="40"/>
      <c r="FB38" s="40"/>
      <c r="FC38" s="40"/>
      <c r="FD38" s="40"/>
      <c r="FE38" s="9"/>
      <c r="FF38" s="64" t="s">
        <v>204</v>
      </c>
      <c r="FG38" s="3">
        <v>0</v>
      </c>
      <c r="FH38" s="1">
        <v>0</v>
      </c>
    </row>
    <row r="39" spans="2:164" ht="30" customHeight="1" x14ac:dyDescent="0.45">
      <c r="B39" s="29"/>
      <c r="C39" s="30"/>
      <c r="D39" s="37"/>
      <c r="E39" s="38" t="s">
        <v>50</v>
      </c>
      <c r="F39" s="58"/>
      <c r="G39" s="58"/>
      <c r="H39" s="58"/>
      <c r="I39" s="58"/>
      <c r="J39" s="58"/>
      <c r="K39" s="58"/>
      <c r="L39" s="4">
        <v>0</v>
      </c>
      <c r="M39" s="4">
        <v>0</v>
      </c>
      <c r="N39" s="4">
        <v>0</v>
      </c>
      <c r="O39" s="4">
        <v>0</v>
      </c>
      <c r="P39" s="4">
        <v>0</v>
      </c>
      <c r="Q39" s="58"/>
      <c r="R39" s="58"/>
      <c r="S39" s="58"/>
      <c r="T39" s="58"/>
      <c r="U39" s="58"/>
      <c r="V39" s="58"/>
      <c r="W39" s="58"/>
      <c r="X39" s="58"/>
      <c r="Y39" s="58"/>
      <c r="Z39" s="58"/>
      <c r="AA39" s="58"/>
      <c r="AB39" s="58"/>
      <c r="AC39" s="58"/>
      <c r="AD39" s="58"/>
      <c r="AE39" s="58"/>
      <c r="AF39" s="58"/>
      <c r="AG39" s="58"/>
      <c r="AH39" s="58"/>
      <c r="AI39" s="58"/>
      <c r="AJ39" s="58"/>
      <c r="AK39" s="4"/>
      <c r="AL39" s="4"/>
      <c r="AM39" s="4"/>
      <c r="AN39" s="4"/>
      <c r="AO39" s="4"/>
      <c r="AP39" s="58"/>
      <c r="AQ39" s="58"/>
      <c r="AR39" s="58"/>
      <c r="AS39" s="58"/>
      <c r="AT39" s="58"/>
      <c r="AU39" s="58"/>
      <c r="AV39" s="58"/>
      <c r="AW39" s="58"/>
      <c r="AX39" s="58"/>
      <c r="AY39" s="58"/>
      <c r="AZ39" s="58"/>
      <c r="BA39" s="58"/>
      <c r="BB39" s="58"/>
      <c r="BC39" s="58"/>
      <c r="BD39" s="58"/>
      <c r="BE39" s="58"/>
      <c r="BF39" s="58"/>
      <c r="BG39" s="58"/>
      <c r="BH39" s="58"/>
      <c r="BI39" s="58"/>
      <c r="BJ39" s="4"/>
      <c r="BK39" s="4"/>
      <c r="BL39" s="4"/>
      <c r="BM39" s="4"/>
      <c r="BN39" s="4">
        <v>-81658.63</v>
      </c>
      <c r="BO39" s="58"/>
      <c r="BP39" s="58"/>
      <c r="BQ39" s="58"/>
      <c r="BR39" s="58"/>
      <c r="BS39" s="58"/>
      <c r="BT39" s="58"/>
      <c r="BU39" s="58"/>
      <c r="BV39" s="58"/>
      <c r="BW39" s="58"/>
      <c r="BX39" s="58"/>
      <c r="BY39" s="58"/>
      <c r="BZ39" s="58"/>
      <c r="CA39" s="58"/>
      <c r="CB39" s="58"/>
      <c r="CC39" s="58"/>
      <c r="CD39" s="58"/>
      <c r="CE39" s="58"/>
      <c r="CF39" s="58"/>
      <c r="CG39" s="58"/>
      <c r="CH39" s="58"/>
      <c r="CI39" s="4">
        <v>1486425</v>
      </c>
      <c r="CJ39" s="4">
        <v>2106280</v>
      </c>
      <c r="CK39" s="4">
        <v>2570679</v>
      </c>
      <c r="CL39" s="4">
        <v>68392.350000000006</v>
      </c>
      <c r="CM39" s="4">
        <v>68392.350000000006</v>
      </c>
      <c r="CN39" s="58"/>
      <c r="CO39" s="58"/>
      <c r="CP39" s="58"/>
      <c r="CQ39" s="58"/>
      <c r="CR39" s="58"/>
      <c r="CS39" s="58"/>
      <c r="CT39" s="58"/>
      <c r="CU39" s="58"/>
      <c r="CV39" s="58"/>
      <c r="CW39" s="58"/>
      <c r="CX39" s="58"/>
      <c r="CY39" s="58"/>
      <c r="CZ39" s="58"/>
      <c r="DA39" s="58"/>
      <c r="DB39" s="58"/>
      <c r="DC39" s="58"/>
      <c r="DD39" s="58"/>
      <c r="DE39" s="58"/>
      <c r="DF39" s="58"/>
      <c r="DG39" s="58"/>
      <c r="DH39" s="4">
        <v>18392</v>
      </c>
      <c r="DI39" s="4">
        <v>18392</v>
      </c>
      <c r="DJ39" s="4">
        <f>18392+2690670+15348</f>
        <v>2724410</v>
      </c>
      <c r="DK39" s="4">
        <v>8384</v>
      </c>
      <c r="DL39" s="4"/>
      <c r="DM39" s="58"/>
      <c r="DN39" s="58"/>
      <c r="DO39" s="58"/>
      <c r="DP39" s="58"/>
      <c r="DQ39" s="58"/>
      <c r="DR39" s="58"/>
      <c r="DS39" s="58"/>
      <c r="DT39" s="58"/>
      <c r="DU39" s="58"/>
      <c r="DV39" s="58"/>
      <c r="DW39" s="58"/>
      <c r="DX39" s="58"/>
      <c r="DY39" s="58"/>
      <c r="DZ39" s="58"/>
      <c r="EA39" s="58"/>
      <c r="EB39" s="58"/>
      <c r="EC39" s="58"/>
      <c r="ED39" s="58"/>
      <c r="EE39" s="58"/>
      <c r="EF39" s="58"/>
      <c r="EG39" s="5">
        <v>8383.77</v>
      </c>
      <c r="EH39" s="5">
        <v>83.56</v>
      </c>
      <c r="EI39" s="45">
        <v>83.56</v>
      </c>
      <c r="EJ39" s="45">
        <v>121148.07</v>
      </c>
      <c r="EK39" s="5"/>
      <c r="EL39" s="40"/>
      <c r="EM39" s="40"/>
      <c r="EN39" s="40"/>
      <c r="EO39" s="40"/>
      <c r="EP39" s="40"/>
      <c r="EQ39" s="40"/>
      <c r="ER39" s="40"/>
      <c r="ES39" s="40"/>
      <c r="ET39" s="40"/>
      <c r="EU39" s="40"/>
      <c r="EV39" s="40"/>
      <c r="EW39" s="40"/>
      <c r="EX39" s="40"/>
      <c r="EY39" s="40"/>
      <c r="EZ39" s="40"/>
      <c r="FA39" s="40"/>
      <c r="FB39" s="40"/>
      <c r="FC39" s="40"/>
      <c r="FD39" s="40"/>
      <c r="FE39" s="9"/>
      <c r="FF39" s="64" t="s">
        <v>205</v>
      </c>
      <c r="FG39" s="3">
        <v>0</v>
      </c>
      <c r="FH39" s="1">
        <v>0</v>
      </c>
    </row>
    <row r="40" spans="2:164" ht="30" customHeight="1" x14ac:dyDescent="0.45">
      <c r="B40" s="29"/>
      <c r="C40" s="30"/>
      <c r="D40" s="39" t="s">
        <v>51</v>
      </c>
      <c r="E40" s="38" t="s">
        <v>52</v>
      </c>
      <c r="F40" s="58"/>
      <c r="G40" s="58"/>
      <c r="H40" s="58"/>
      <c r="I40" s="58"/>
      <c r="J40" s="58"/>
      <c r="K40" s="58"/>
      <c r="L40" s="4">
        <v>437034</v>
      </c>
      <c r="M40" s="4">
        <v>389473.72</v>
      </c>
      <c r="N40" s="4">
        <v>190245.37</v>
      </c>
      <c r="O40" s="4">
        <v>202083.49</v>
      </c>
      <c r="P40" s="4">
        <v>1218836.58</v>
      </c>
      <c r="Q40" s="58"/>
      <c r="R40" s="58"/>
      <c r="S40" s="58"/>
      <c r="T40" s="58"/>
      <c r="U40" s="58"/>
      <c r="V40" s="58"/>
      <c r="W40" s="58"/>
      <c r="X40" s="58"/>
      <c r="Y40" s="58"/>
      <c r="Z40" s="58"/>
      <c r="AA40" s="58"/>
      <c r="AB40" s="58"/>
      <c r="AC40" s="58"/>
      <c r="AD40" s="58"/>
      <c r="AE40" s="58"/>
      <c r="AF40" s="58"/>
      <c r="AG40" s="58"/>
      <c r="AH40" s="58"/>
      <c r="AI40" s="58"/>
      <c r="AJ40" s="58"/>
      <c r="AK40" s="4"/>
      <c r="AL40" s="4"/>
      <c r="AM40" s="4"/>
      <c r="AN40" s="4"/>
      <c r="AO40" s="4"/>
      <c r="AP40" s="58"/>
      <c r="AQ40" s="58"/>
      <c r="AR40" s="58"/>
      <c r="AS40" s="58"/>
      <c r="AT40" s="58"/>
      <c r="AU40" s="58"/>
      <c r="AV40" s="58"/>
      <c r="AW40" s="58"/>
      <c r="AX40" s="58"/>
      <c r="AY40" s="58"/>
      <c r="AZ40" s="58"/>
      <c r="BA40" s="58"/>
      <c r="BB40" s="58"/>
      <c r="BC40" s="58"/>
      <c r="BD40" s="58"/>
      <c r="BE40" s="58"/>
      <c r="BF40" s="58"/>
      <c r="BG40" s="58"/>
      <c r="BH40" s="58"/>
      <c r="BI40" s="58"/>
      <c r="BJ40" s="4"/>
      <c r="BK40" s="4"/>
      <c r="BL40" s="4"/>
      <c r="BM40" s="4"/>
      <c r="BN40" s="4">
        <v>0</v>
      </c>
      <c r="BO40" s="58"/>
      <c r="BP40" s="58"/>
      <c r="BQ40" s="58"/>
      <c r="BR40" s="58"/>
      <c r="BS40" s="58"/>
      <c r="BT40" s="58"/>
      <c r="BU40" s="58"/>
      <c r="BV40" s="58"/>
      <c r="BW40" s="58"/>
      <c r="BX40" s="58"/>
      <c r="BY40" s="58"/>
      <c r="BZ40" s="58"/>
      <c r="CA40" s="58"/>
      <c r="CB40" s="58"/>
      <c r="CC40" s="58"/>
      <c r="CD40" s="58"/>
      <c r="CE40" s="58"/>
      <c r="CF40" s="58"/>
      <c r="CG40" s="58"/>
      <c r="CH40" s="58"/>
      <c r="CI40" s="4">
        <v>0</v>
      </c>
      <c r="CJ40" s="4">
        <v>0</v>
      </c>
      <c r="CK40" s="4">
        <v>0</v>
      </c>
      <c r="CL40" s="4">
        <v>0</v>
      </c>
      <c r="CM40" s="4">
        <f t="shared" si="0"/>
        <v>0</v>
      </c>
      <c r="CN40" s="58"/>
      <c r="CO40" s="58"/>
      <c r="CP40" s="58"/>
      <c r="CQ40" s="58"/>
      <c r="CR40" s="58"/>
      <c r="CS40" s="58"/>
      <c r="CT40" s="58"/>
      <c r="CU40" s="58"/>
      <c r="CV40" s="58"/>
      <c r="CW40" s="58"/>
      <c r="CX40" s="58"/>
      <c r="CY40" s="58"/>
      <c r="CZ40" s="58"/>
      <c r="DA40" s="58"/>
      <c r="DB40" s="58"/>
      <c r="DC40" s="58"/>
      <c r="DD40" s="58"/>
      <c r="DE40" s="58"/>
      <c r="DF40" s="58"/>
      <c r="DG40" s="58"/>
      <c r="DH40" s="4">
        <v>0</v>
      </c>
      <c r="DI40" s="4">
        <v>0</v>
      </c>
      <c r="DJ40" s="4">
        <v>0</v>
      </c>
      <c r="DK40" s="4">
        <v>0</v>
      </c>
      <c r="DL40" s="4"/>
      <c r="DM40" s="58"/>
      <c r="DN40" s="58"/>
      <c r="DO40" s="58"/>
      <c r="DP40" s="58"/>
      <c r="DQ40" s="58"/>
      <c r="DR40" s="58"/>
      <c r="DS40" s="58"/>
      <c r="DT40" s="58"/>
      <c r="DU40" s="58"/>
      <c r="DV40" s="58"/>
      <c r="DW40" s="58"/>
      <c r="DX40" s="58"/>
      <c r="DY40" s="58"/>
      <c r="DZ40" s="58"/>
      <c r="EA40" s="58"/>
      <c r="EB40" s="58"/>
      <c r="EC40" s="58"/>
      <c r="ED40" s="58"/>
      <c r="EE40" s="58"/>
      <c r="EF40" s="58"/>
      <c r="EG40" s="5">
        <v>0</v>
      </c>
      <c r="EH40" s="5">
        <v>0</v>
      </c>
      <c r="EI40" s="45">
        <v>0</v>
      </c>
      <c r="EJ40" s="45">
        <v>0</v>
      </c>
      <c r="EK40" s="5"/>
      <c r="EL40" s="40"/>
      <c r="EM40" s="40"/>
      <c r="EN40" s="40"/>
      <c r="EO40" s="40"/>
      <c r="EP40" s="40"/>
      <c r="EQ40" s="40"/>
      <c r="ER40" s="40"/>
      <c r="ES40" s="40"/>
      <c r="ET40" s="40"/>
      <c r="EU40" s="40"/>
      <c r="EV40" s="40"/>
      <c r="EW40" s="40"/>
      <c r="EX40" s="40"/>
      <c r="EY40" s="40"/>
      <c r="EZ40" s="40"/>
      <c r="FA40" s="40"/>
      <c r="FB40" s="40"/>
      <c r="FC40" s="40"/>
      <c r="FD40" s="40"/>
      <c r="FE40" s="9"/>
      <c r="FF40" s="64"/>
      <c r="FG40" s="3">
        <v>0</v>
      </c>
      <c r="FH40" s="1">
        <v>0</v>
      </c>
    </row>
    <row r="41" spans="2:164" ht="50.1" customHeight="1" x14ac:dyDescent="0.45">
      <c r="B41" s="29"/>
      <c r="C41" s="30"/>
      <c r="D41" s="37"/>
      <c r="E41" s="38" t="s">
        <v>53</v>
      </c>
      <c r="F41" s="58"/>
      <c r="G41" s="58"/>
      <c r="H41" s="58"/>
      <c r="I41" s="58"/>
      <c r="J41" s="58"/>
      <c r="K41" s="58"/>
      <c r="L41" s="4">
        <v>23542.9</v>
      </c>
      <c r="M41" s="4">
        <v>34631.47</v>
      </c>
      <c r="N41" s="4">
        <v>36796.51</v>
      </c>
      <c r="O41" s="4">
        <v>78951.44</v>
      </c>
      <c r="P41" s="4">
        <v>173922.32</v>
      </c>
      <c r="Q41" s="58"/>
      <c r="R41" s="58"/>
      <c r="S41" s="58"/>
      <c r="T41" s="58"/>
      <c r="U41" s="58"/>
      <c r="V41" s="58"/>
      <c r="W41" s="58"/>
      <c r="X41" s="58"/>
      <c r="Y41" s="58"/>
      <c r="Z41" s="58"/>
      <c r="AA41" s="58"/>
      <c r="AB41" s="58"/>
      <c r="AC41" s="58"/>
      <c r="AD41" s="58"/>
      <c r="AE41" s="58"/>
      <c r="AF41" s="58"/>
      <c r="AG41" s="58"/>
      <c r="AH41" s="58"/>
      <c r="AI41" s="58"/>
      <c r="AJ41" s="58"/>
      <c r="AK41" s="4"/>
      <c r="AL41" s="4"/>
      <c r="AM41" s="4"/>
      <c r="AN41" s="4"/>
      <c r="AO41" s="4"/>
      <c r="AP41" s="58"/>
      <c r="AQ41" s="58"/>
      <c r="AR41" s="58"/>
      <c r="AS41" s="58"/>
      <c r="AT41" s="58"/>
      <c r="AU41" s="58"/>
      <c r="AV41" s="58"/>
      <c r="AW41" s="58"/>
      <c r="AX41" s="58"/>
      <c r="AY41" s="58"/>
      <c r="AZ41" s="58"/>
      <c r="BA41" s="58"/>
      <c r="BB41" s="58"/>
      <c r="BC41" s="58"/>
      <c r="BD41" s="58"/>
      <c r="BE41" s="58"/>
      <c r="BF41" s="58"/>
      <c r="BG41" s="58"/>
      <c r="BH41" s="58"/>
      <c r="BI41" s="58"/>
      <c r="BJ41" s="4"/>
      <c r="BK41" s="4"/>
      <c r="BL41" s="4"/>
      <c r="BM41" s="4"/>
      <c r="BN41" s="4">
        <v>0</v>
      </c>
      <c r="BO41" s="58"/>
      <c r="BP41" s="58"/>
      <c r="BQ41" s="58"/>
      <c r="BR41" s="58"/>
      <c r="BS41" s="58"/>
      <c r="BT41" s="58"/>
      <c r="BU41" s="58"/>
      <c r="BV41" s="58"/>
      <c r="BW41" s="58"/>
      <c r="BX41" s="58"/>
      <c r="BY41" s="58"/>
      <c r="BZ41" s="58"/>
      <c r="CA41" s="58"/>
      <c r="CB41" s="58"/>
      <c r="CC41" s="58"/>
      <c r="CD41" s="58"/>
      <c r="CE41" s="58"/>
      <c r="CF41" s="58"/>
      <c r="CG41" s="58"/>
      <c r="CH41" s="58"/>
      <c r="CI41" s="4">
        <v>0</v>
      </c>
      <c r="CJ41" s="4">
        <v>0</v>
      </c>
      <c r="CK41" s="4">
        <v>0</v>
      </c>
      <c r="CL41" s="4">
        <v>0</v>
      </c>
      <c r="CM41" s="4">
        <f t="shared" si="0"/>
        <v>0</v>
      </c>
      <c r="CN41" s="58"/>
      <c r="CO41" s="58"/>
      <c r="CP41" s="58"/>
      <c r="CQ41" s="58"/>
      <c r="CR41" s="58"/>
      <c r="CS41" s="58"/>
      <c r="CT41" s="58"/>
      <c r="CU41" s="58"/>
      <c r="CV41" s="58"/>
      <c r="CW41" s="58"/>
      <c r="CX41" s="58"/>
      <c r="CY41" s="58"/>
      <c r="CZ41" s="58"/>
      <c r="DA41" s="58"/>
      <c r="DB41" s="58"/>
      <c r="DC41" s="58"/>
      <c r="DD41" s="58"/>
      <c r="DE41" s="58"/>
      <c r="DF41" s="58"/>
      <c r="DG41" s="58"/>
      <c r="DH41" s="4">
        <v>0</v>
      </c>
      <c r="DI41" s="4">
        <v>0</v>
      </c>
      <c r="DJ41" s="4">
        <v>0</v>
      </c>
      <c r="DK41" s="4">
        <v>0</v>
      </c>
      <c r="DL41" s="4"/>
      <c r="DM41" s="58"/>
      <c r="DN41" s="58"/>
      <c r="DO41" s="58"/>
      <c r="DP41" s="58"/>
      <c r="DQ41" s="58"/>
      <c r="DR41" s="58"/>
      <c r="DS41" s="58"/>
      <c r="DT41" s="58"/>
      <c r="DU41" s="58"/>
      <c r="DV41" s="58"/>
      <c r="DW41" s="58"/>
      <c r="DX41" s="58"/>
      <c r="DY41" s="58"/>
      <c r="DZ41" s="58"/>
      <c r="EA41" s="58"/>
      <c r="EB41" s="58"/>
      <c r="EC41" s="58"/>
      <c r="ED41" s="58"/>
      <c r="EE41" s="58"/>
      <c r="EF41" s="58"/>
      <c r="EG41" s="5">
        <v>0</v>
      </c>
      <c r="EH41" s="5">
        <v>0</v>
      </c>
      <c r="EI41" s="45">
        <v>0</v>
      </c>
      <c r="EJ41" s="45">
        <v>0</v>
      </c>
      <c r="EK41" s="5"/>
      <c r="EL41" s="40"/>
      <c r="EM41" s="40"/>
      <c r="EN41" s="40"/>
      <c r="EO41" s="40"/>
      <c r="EP41" s="40"/>
      <c r="EQ41" s="40"/>
      <c r="ER41" s="40"/>
      <c r="ES41" s="40"/>
      <c r="ET41" s="40"/>
      <c r="EU41" s="40"/>
      <c r="EV41" s="40"/>
      <c r="EW41" s="40"/>
      <c r="EX41" s="40"/>
      <c r="EY41" s="40"/>
      <c r="EZ41" s="40"/>
      <c r="FA41" s="40"/>
      <c r="FB41" s="40"/>
      <c r="FC41" s="40"/>
      <c r="FD41" s="40"/>
      <c r="FE41" s="9"/>
      <c r="FF41" s="64"/>
      <c r="FG41" s="3">
        <v>0</v>
      </c>
      <c r="FH41" s="1">
        <v>0</v>
      </c>
    </row>
    <row r="42" spans="2:164" ht="30" customHeight="1" x14ac:dyDescent="0.45">
      <c r="B42" s="29"/>
      <c r="C42" s="30"/>
      <c r="D42" s="37"/>
      <c r="E42" s="38" t="s">
        <v>54</v>
      </c>
      <c r="F42" s="58"/>
      <c r="G42" s="58"/>
      <c r="H42" s="58"/>
      <c r="I42" s="58"/>
      <c r="J42" s="58"/>
      <c r="K42" s="58"/>
      <c r="L42" s="4">
        <v>687618.53</v>
      </c>
      <c r="M42" s="4">
        <v>535307.49</v>
      </c>
      <c r="N42" s="4">
        <v>453459.81</v>
      </c>
      <c r="O42" s="4">
        <v>338753.81</v>
      </c>
      <c r="P42" s="4">
        <v>2015139.64</v>
      </c>
      <c r="Q42" s="58"/>
      <c r="R42" s="58"/>
      <c r="S42" s="58"/>
      <c r="T42" s="58"/>
      <c r="U42" s="58"/>
      <c r="V42" s="58"/>
      <c r="W42" s="58"/>
      <c r="X42" s="58"/>
      <c r="Y42" s="58"/>
      <c r="Z42" s="58"/>
      <c r="AA42" s="58"/>
      <c r="AB42" s="58"/>
      <c r="AC42" s="58"/>
      <c r="AD42" s="58"/>
      <c r="AE42" s="58"/>
      <c r="AF42" s="58"/>
      <c r="AG42" s="58"/>
      <c r="AH42" s="58"/>
      <c r="AI42" s="58"/>
      <c r="AJ42" s="58"/>
      <c r="AK42" s="4"/>
      <c r="AL42" s="4"/>
      <c r="AM42" s="4"/>
      <c r="AN42" s="4"/>
      <c r="AO42" s="4"/>
      <c r="AP42" s="58"/>
      <c r="AQ42" s="58"/>
      <c r="AR42" s="58"/>
      <c r="AS42" s="58"/>
      <c r="AT42" s="58"/>
      <c r="AU42" s="58"/>
      <c r="AV42" s="58"/>
      <c r="AW42" s="58"/>
      <c r="AX42" s="58"/>
      <c r="AY42" s="58"/>
      <c r="AZ42" s="58"/>
      <c r="BA42" s="58"/>
      <c r="BB42" s="58"/>
      <c r="BC42" s="58"/>
      <c r="BD42" s="58"/>
      <c r="BE42" s="58"/>
      <c r="BF42" s="58"/>
      <c r="BG42" s="58"/>
      <c r="BH42" s="58"/>
      <c r="BI42" s="58"/>
      <c r="BJ42" s="4"/>
      <c r="BK42" s="4"/>
      <c r="BL42" s="4"/>
      <c r="BM42" s="4"/>
      <c r="BN42" s="4">
        <v>0</v>
      </c>
      <c r="BO42" s="58"/>
      <c r="BP42" s="58"/>
      <c r="BQ42" s="58"/>
      <c r="BR42" s="58"/>
      <c r="BS42" s="58"/>
      <c r="BT42" s="58"/>
      <c r="BU42" s="58"/>
      <c r="BV42" s="58"/>
      <c r="BW42" s="58"/>
      <c r="BX42" s="58"/>
      <c r="BY42" s="58"/>
      <c r="BZ42" s="58"/>
      <c r="CA42" s="58"/>
      <c r="CB42" s="58"/>
      <c r="CC42" s="58"/>
      <c r="CD42" s="58"/>
      <c r="CE42" s="58"/>
      <c r="CF42" s="58"/>
      <c r="CG42" s="58"/>
      <c r="CH42" s="58"/>
      <c r="CI42" s="4">
        <v>0</v>
      </c>
      <c r="CJ42" s="4">
        <v>0</v>
      </c>
      <c r="CK42" s="4">
        <v>0</v>
      </c>
      <c r="CL42" s="4">
        <v>0</v>
      </c>
      <c r="CM42" s="4">
        <f t="shared" si="0"/>
        <v>0</v>
      </c>
      <c r="CN42" s="58"/>
      <c r="CO42" s="58"/>
      <c r="CP42" s="58"/>
      <c r="CQ42" s="58"/>
      <c r="CR42" s="58"/>
      <c r="CS42" s="58"/>
      <c r="CT42" s="58"/>
      <c r="CU42" s="58"/>
      <c r="CV42" s="58"/>
      <c r="CW42" s="58"/>
      <c r="CX42" s="58"/>
      <c r="CY42" s="58"/>
      <c r="CZ42" s="58"/>
      <c r="DA42" s="58"/>
      <c r="DB42" s="58"/>
      <c r="DC42" s="58"/>
      <c r="DD42" s="58"/>
      <c r="DE42" s="58"/>
      <c r="DF42" s="58"/>
      <c r="DG42" s="58"/>
      <c r="DH42" s="4">
        <v>0</v>
      </c>
      <c r="DI42" s="4">
        <v>0</v>
      </c>
      <c r="DJ42" s="4">
        <v>0</v>
      </c>
      <c r="DK42" s="4">
        <v>0</v>
      </c>
      <c r="DL42" s="4"/>
      <c r="DM42" s="58"/>
      <c r="DN42" s="58"/>
      <c r="DO42" s="58"/>
      <c r="DP42" s="58"/>
      <c r="DQ42" s="58"/>
      <c r="DR42" s="58"/>
      <c r="DS42" s="58"/>
      <c r="DT42" s="58"/>
      <c r="DU42" s="58"/>
      <c r="DV42" s="58"/>
      <c r="DW42" s="58"/>
      <c r="DX42" s="58"/>
      <c r="DY42" s="58"/>
      <c r="DZ42" s="58"/>
      <c r="EA42" s="58"/>
      <c r="EB42" s="58"/>
      <c r="EC42" s="58"/>
      <c r="ED42" s="58"/>
      <c r="EE42" s="58"/>
      <c r="EF42" s="58"/>
      <c r="EG42" s="5">
        <v>0</v>
      </c>
      <c r="EH42" s="5">
        <v>0</v>
      </c>
      <c r="EI42" s="45">
        <v>0</v>
      </c>
      <c r="EJ42" s="45">
        <v>0</v>
      </c>
      <c r="EK42" s="5"/>
      <c r="EL42" s="40"/>
      <c r="EM42" s="40"/>
      <c r="EN42" s="40"/>
      <c r="EO42" s="40"/>
      <c r="EP42" s="40"/>
      <c r="EQ42" s="40"/>
      <c r="ER42" s="40"/>
      <c r="ES42" s="40"/>
      <c r="ET42" s="40"/>
      <c r="EU42" s="40"/>
      <c r="EV42" s="40"/>
      <c r="EW42" s="40"/>
      <c r="EX42" s="40"/>
      <c r="EY42" s="40"/>
      <c r="EZ42" s="40"/>
      <c r="FA42" s="40"/>
      <c r="FB42" s="40"/>
      <c r="FC42" s="40"/>
      <c r="FD42" s="40"/>
      <c r="FE42" s="9"/>
      <c r="FF42" s="64"/>
      <c r="FG42" s="3">
        <v>0</v>
      </c>
      <c r="FH42" s="1">
        <v>0</v>
      </c>
    </row>
    <row r="43" spans="2:164" ht="50.1" customHeight="1" x14ac:dyDescent="0.45">
      <c r="B43" s="29"/>
      <c r="C43" s="30"/>
      <c r="D43" s="39" t="s">
        <v>55</v>
      </c>
      <c r="E43" s="38" t="s">
        <v>56</v>
      </c>
      <c r="F43" s="58"/>
      <c r="G43" s="58"/>
      <c r="H43" s="58"/>
      <c r="I43" s="58"/>
      <c r="J43" s="58"/>
      <c r="K43" s="58"/>
      <c r="L43" s="4">
        <v>0</v>
      </c>
      <c r="M43" s="4">
        <v>0</v>
      </c>
      <c r="N43" s="4"/>
      <c r="O43" s="4"/>
      <c r="P43" s="4"/>
      <c r="Q43" s="58"/>
      <c r="R43" s="58"/>
      <c r="S43" s="58"/>
      <c r="T43" s="58"/>
      <c r="U43" s="58"/>
      <c r="V43" s="58"/>
      <c r="W43" s="58"/>
      <c r="X43" s="58"/>
      <c r="Y43" s="58"/>
      <c r="Z43" s="58"/>
      <c r="AA43" s="58"/>
      <c r="AB43" s="58"/>
      <c r="AC43" s="58"/>
      <c r="AD43" s="58"/>
      <c r="AE43" s="58"/>
      <c r="AF43" s="58"/>
      <c r="AG43" s="58"/>
      <c r="AH43" s="58"/>
      <c r="AI43" s="58"/>
      <c r="AJ43" s="58"/>
      <c r="AK43" s="4"/>
      <c r="AL43" s="4"/>
      <c r="AM43" s="4"/>
      <c r="AN43" s="4"/>
      <c r="AO43" s="4"/>
      <c r="AP43" s="58"/>
      <c r="AQ43" s="58"/>
      <c r="AR43" s="58"/>
      <c r="AS43" s="58"/>
      <c r="AT43" s="58"/>
      <c r="AU43" s="58"/>
      <c r="AV43" s="58"/>
      <c r="AW43" s="58"/>
      <c r="AX43" s="58"/>
      <c r="AY43" s="58"/>
      <c r="AZ43" s="58"/>
      <c r="BA43" s="58"/>
      <c r="BB43" s="58"/>
      <c r="BC43" s="58"/>
      <c r="BD43" s="58"/>
      <c r="BE43" s="58"/>
      <c r="BF43" s="58"/>
      <c r="BG43" s="58"/>
      <c r="BH43" s="58"/>
      <c r="BI43" s="58"/>
      <c r="BJ43" s="4"/>
      <c r="BK43" s="4"/>
      <c r="BL43" s="4"/>
      <c r="BM43" s="4"/>
      <c r="BN43" s="4">
        <v>0</v>
      </c>
      <c r="BO43" s="58"/>
      <c r="BP43" s="58"/>
      <c r="BQ43" s="58"/>
      <c r="BR43" s="58"/>
      <c r="BS43" s="58"/>
      <c r="BT43" s="58"/>
      <c r="BU43" s="58"/>
      <c r="BV43" s="58"/>
      <c r="BW43" s="58"/>
      <c r="BX43" s="58"/>
      <c r="BY43" s="58"/>
      <c r="BZ43" s="58"/>
      <c r="CA43" s="58"/>
      <c r="CB43" s="58"/>
      <c r="CC43" s="58"/>
      <c r="CD43" s="58"/>
      <c r="CE43" s="58"/>
      <c r="CF43" s="58"/>
      <c r="CG43" s="58"/>
      <c r="CH43" s="58"/>
      <c r="CI43" s="4">
        <v>670847</v>
      </c>
      <c r="CJ43" s="4">
        <v>479255</v>
      </c>
      <c r="CK43" s="4">
        <v>223800</v>
      </c>
      <c r="CL43" s="4"/>
      <c r="CM43" s="4">
        <v>0</v>
      </c>
      <c r="CN43" s="58"/>
      <c r="CO43" s="58"/>
      <c r="CP43" s="58"/>
      <c r="CQ43" s="58"/>
      <c r="CR43" s="58"/>
      <c r="CS43" s="58"/>
      <c r="CT43" s="58"/>
      <c r="CU43" s="58"/>
      <c r="CV43" s="58"/>
      <c r="CW43" s="58"/>
      <c r="CX43" s="58"/>
      <c r="CY43" s="58"/>
      <c r="CZ43" s="58"/>
      <c r="DA43" s="58"/>
      <c r="DB43" s="58"/>
      <c r="DC43" s="58"/>
      <c r="DD43" s="58"/>
      <c r="DE43" s="58"/>
      <c r="DF43" s="58"/>
      <c r="DG43" s="58"/>
      <c r="DH43" s="4">
        <v>606983</v>
      </c>
      <c r="DI43" s="4">
        <v>0</v>
      </c>
      <c r="DJ43" s="4">
        <v>191592</v>
      </c>
      <c r="DK43" s="4">
        <v>0</v>
      </c>
      <c r="DL43" s="4"/>
      <c r="DM43" s="58"/>
      <c r="DN43" s="58"/>
      <c r="DO43" s="58"/>
      <c r="DP43" s="58"/>
      <c r="DQ43" s="58"/>
      <c r="DR43" s="58"/>
      <c r="DS43" s="58"/>
      <c r="DT43" s="58"/>
      <c r="DU43" s="58"/>
      <c r="DV43" s="58"/>
      <c r="DW43" s="58"/>
      <c r="DX43" s="58"/>
      <c r="DY43" s="58"/>
      <c r="DZ43" s="58"/>
      <c r="EA43" s="58"/>
      <c r="EB43" s="58"/>
      <c r="EC43" s="58"/>
      <c r="ED43" s="58"/>
      <c r="EE43" s="58"/>
      <c r="EF43" s="58"/>
      <c r="EG43" s="5"/>
      <c r="EH43" s="5">
        <v>0</v>
      </c>
      <c r="EI43" s="45">
        <v>0</v>
      </c>
      <c r="EJ43" s="45">
        <v>0</v>
      </c>
      <c r="EK43" s="5"/>
      <c r="EL43" s="40"/>
      <c r="EM43" s="40"/>
      <c r="EN43" s="40"/>
      <c r="EO43" s="40"/>
      <c r="EP43" s="40"/>
      <c r="EQ43" s="40"/>
      <c r="ER43" s="40"/>
      <c r="ES43" s="40"/>
      <c r="ET43" s="40"/>
      <c r="EU43" s="40"/>
      <c r="EV43" s="40"/>
      <c r="EW43" s="40"/>
      <c r="EX43" s="40"/>
      <c r="EY43" s="40"/>
      <c r="EZ43" s="40"/>
      <c r="FA43" s="40"/>
      <c r="FB43" s="40"/>
      <c r="FC43" s="40"/>
      <c r="FD43" s="40"/>
      <c r="FE43" s="9"/>
      <c r="FF43" s="64"/>
      <c r="FH43" s="1">
        <v>0</v>
      </c>
    </row>
    <row r="44" spans="2:164" ht="30" customHeight="1" x14ac:dyDescent="0.45">
      <c r="B44" s="29"/>
      <c r="C44" s="30"/>
      <c r="D44" s="39" t="s">
        <v>57</v>
      </c>
      <c r="E44" s="38" t="s">
        <v>58</v>
      </c>
      <c r="F44" s="58"/>
      <c r="G44" s="58"/>
      <c r="H44" s="58"/>
      <c r="I44" s="58"/>
      <c r="J44" s="58"/>
      <c r="K44" s="58"/>
      <c r="L44" s="4">
        <v>5741856.9800000004</v>
      </c>
      <c r="M44" s="4">
        <v>8481346.8900000006</v>
      </c>
      <c r="N44" s="4">
        <v>8067393.4400000004</v>
      </c>
      <c r="O44" s="4">
        <v>7520440.4199999999</v>
      </c>
      <c r="P44" s="4">
        <v>29811037.73</v>
      </c>
      <c r="Q44" s="58"/>
      <c r="R44" s="58"/>
      <c r="S44" s="58"/>
      <c r="T44" s="58"/>
      <c r="U44" s="58"/>
      <c r="V44" s="58"/>
      <c r="W44" s="58"/>
      <c r="X44" s="58"/>
      <c r="Y44" s="58"/>
      <c r="Z44" s="58"/>
      <c r="AA44" s="58"/>
      <c r="AB44" s="58"/>
      <c r="AC44" s="58"/>
      <c r="AD44" s="58"/>
      <c r="AE44" s="58"/>
      <c r="AF44" s="58"/>
      <c r="AG44" s="58"/>
      <c r="AH44" s="58"/>
      <c r="AI44" s="58"/>
      <c r="AJ44" s="58"/>
      <c r="AK44" s="4"/>
      <c r="AL44" s="4"/>
      <c r="AM44" s="4"/>
      <c r="AN44" s="4"/>
      <c r="AO44" s="4"/>
      <c r="AP44" s="58"/>
      <c r="AQ44" s="58"/>
      <c r="AR44" s="58"/>
      <c r="AS44" s="58"/>
      <c r="AT44" s="58"/>
      <c r="AU44" s="58"/>
      <c r="AV44" s="58"/>
      <c r="AW44" s="58"/>
      <c r="AX44" s="58"/>
      <c r="AY44" s="58"/>
      <c r="AZ44" s="58"/>
      <c r="BA44" s="58"/>
      <c r="BB44" s="58"/>
      <c r="BC44" s="58"/>
      <c r="BD44" s="58"/>
      <c r="BE44" s="58"/>
      <c r="BF44" s="58"/>
      <c r="BG44" s="58"/>
      <c r="BH44" s="58"/>
      <c r="BI44" s="58"/>
      <c r="BJ44" s="4"/>
      <c r="BK44" s="4"/>
      <c r="BL44" s="4"/>
      <c r="BM44" s="4"/>
      <c r="BN44" s="4">
        <v>10187145</v>
      </c>
      <c r="BO44" s="58"/>
      <c r="BP44" s="58"/>
      <c r="BQ44" s="58"/>
      <c r="BR44" s="58"/>
      <c r="BS44" s="58"/>
      <c r="BT44" s="58"/>
      <c r="BU44" s="58"/>
      <c r="BV44" s="58"/>
      <c r="BW44" s="58"/>
      <c r="BX44" s="58"/>
      <c r="BY44" s="58"/>
      <c r="BZ44" s="58"/>
      <c r="CA44" s="58"/>
      <c r="CB44" s="58"/>
      <c r="CC44" s="58"/>
      <c r="CD44" s="58"/>
      <c r="CE44" s="58"/>
      <c r="CF44" s="58"/>
      <c r="CG44" s="58"/>
      <c r="CH44" s="58"/>
      <c r="CI44" s="4">
        <v>9953668</v>
      </c>
      <c r="CJ44" s="4">
        <v>9954267</v>
      </c>
      <c r="CK44" s="4">
        <v>9920146</v>
      </c>
      <c r="CL44" s="4">
        <v>15149017.369999999</v>
      </c>
      <c r="CM44" s="4">
        <f t="shared" si="0"/>
        <v>15149017.369999999</v>
      </c>
      <c r="CN44" s="58"/>
      <c r="CO44" s="58"/>
      <c r="CP44" s="58"/>
      <c r="CQ44" s="58"/>
      <c r="CR44" s="58"/>
      <c r="CS44" s="58"/>
      <c r="CT44" s="58"/>
      <c r="CU44" s="58"/>
      <c r="CV44" s="58"/>
      <c r="CW44" s="58"/>
      <c r="CX44" s="58"/>
      <c r="CY44" s="58"/>
      <c r="CZ44" s="58"/>
      <c r="DA44" s="58"/>
      <c r="DB44" s="58"/>
      <c r="DC44" s="58"/>
      <c r="DD44" s="58"/>
      <c r="DE44" s="58"/>
      <c r="DF44" s="58"/>
      <c r="DG44" s="58"/>
      <c r="DH44" s="4">
        <v>10087946</v>
      </c>
      <c r="DI44" s="4">
        <v>9940928</v>
      </c>
      <c r="DJ44" s="4">
        <v>9987900</v>
      </c>
      <c r="DK44" s="4">
        <v>10560215</v>
      </c>
      <c r="DL44" s="4"/>
      <c r="DM44" s="58"/>
      <c r="DN44" s="58"/>
      <c r="DO44" s="58"/>
      <c r="DP44" s="58"/>
      <c r="DQ44" s="58"/>
      <c r="DR44" s="58"/>
      <c r="DS44" s="58"/>
      <c r="DT44" s="58"/>
      <c r="DU44" s="58"/>
      <c r="DV44" s="58"/>
      <c r="DW44" s="58"/>
      <c r="DX44" s="58"/>
      <c r="DY44" s="58"/>
      <c r="DZ44" s="58"/>
      <c r="EA44" s="58"/>
      <c r="EB44" s="58"/>
      <c r="EC44" s="58"/>
      <c r="ED44" s="58"/>
      <c r="EE44" s="58"/>
      <c r="EF44" s="58"/>
      <c r="EG44" s="5">
        <v>9745361.1300000008</v>
      </c>
      <c r="EH44" s="5">
        <v>9975342.5199999996</v>
      </c>
      <c r="EI44" s="45">
        <v>9774112.6899999995</v>
      </c>
      <c r="EJ44" s="45">
        <v>9873078.0399999991</v>
      </c>
      <c r="EK44" s="5"/>
      <c r="EL44" s="40"/>
      <c r="EM44" s="40"/>
      <c r="EN44" s="40"/>
      <c r="EO44" s="40"/>
      <c r="EP44" s="40"/>
      <c r="EQ44" s="40"/>
      <c r="ER44" s="40"/>
      <c r="ES44" s="40"/>
      <c r="ET44" s="40"/>
      <c r="EU44" s="40"/>
      <c r="EV44" s="40"/>
      <c r="EW44" s="40"/>
      <c r="EX44" s="40"/>
      <c r="EY44" s="40"/>
      <c r="EZ44" s="40"/>
      <c r="FA44" s="40"/>
      <c r="FB44" s="40"/>
      <c r="FC44" s="40"/>
      <c r="FD44" s="40"/>
      <c r="FE44" s="9"/>
      <c r="FF44" s="64"/>
      <c r="FG44" s="3">
        <v>0</v>
      </c>
      <c r="FH44" s="1">
        <v>0</v>
      </c>
    </row>
    <row r="45" spans="2:164" ht="78.75" customHeight="1" thickBot="1" x14ac:dyDescent="0.5">
      <c r="B45" s="29"/>
      <c r="C45" s="30"/>
      <c r="D45" s="39" t="s">
        <v>59</v>
      </c>
      <c r="E45" s="39" t="s">
        <v>59</v>
      </c>
      <c r="F45" s="40"/>
      <c r="G45" s="40"/>
      <c r="H45" s="40"/>
      <c r="I45" s="40"/>
      <c r="J45" s="40"/>
      <c r="K45" s="40"/>
      <c r="L45" s="4">
        <v>4461414.59</v>
      </c>
      <c r="M45" s="4">
        <v>3486522.24</v>
      </c>
      <c r="N45" s="4">
        <v>3200045.44</v>
      </c>
      <c r="O45" s="4">
        <v>3231928.24</v>
      </c>
      <c r="P45" s="4">
        <v>14379910.51</v>
      </c>
      <c r="Q45" s="40"/>
      <c r="R45" s="40"/>
      <c r="S45" s="40"/>
      <c r="T45" s="40"/>
      <c r="U45" s="40"/>
      <c r="V45" s="40"/>
      <c r="W45" s="40"/>
      <c r="X45" s="40"/>
      <c r="Y45" s="40"/>
      <c r="Z45" s="40"/>
      <c r="AA45" s="40"/>
      <c r="AB45" s="40"/>
      <c r="AC45" s="40"/>
      <c r="AD45" s="40"/>
      <c r="AE45" s="40"/>
      <c r="AF45" s="40"/>
      <c r="AG45" s="40"/>
      <c r="AH45" s="40"/>
      <c r="AI45" s="40"/>
      <c r="AJ45" s="40"/>
      <c r="AK45" s="4"/>
      <c r="AL45" s="4"/>
      <c r="AM45" s="4"/>
      <c r="AN45" s="4"/>
      <c r="AO45" s="4"/>
      <c r="AP45" s="40"/>
      <c r="AQ45" s="40"/>
      <c r="AR45" s="40"/>
      <c r="AS45" s="40"/>
      <c r="AT45" s="40"/>
      <c r="AU45" s="40"/>
      <c r="AV45" s="40"/>
      <c r="AW45" s="40"/>
      <c r="AX45" s="40"/>
      <c r="AY45" s="40"/>
      <c r="AZ45" s="40"/>
      <c r="BA45" s="40"/>
      <c r="BB45" s="40"/>
      <c r="BC45" s="40"/>
      <c r="BD45" s="40"/>
      <c r="BE45" s="40"/>
      <c r="BF45" s="40"/>
      <c r="BG45" s="40"/>
      <c r="BH45" s="40"/>
      <c r="BI45" s="40"/>
      <c r="BJ45" s="4"/>
      <c r="BK45" s="4"/>
      <c r="BL45" s="4"/>
      <c r="BM45" s="4"/>
      <c r="BN45" s="4">
        <v>0</v>
      </c>
      <c r="BO45" s="40"/>
      <c r="BP45" s="40"/>
      <c r="BQ45" s="40"/>
      <c r="BR45" s="40"/>
      <c r="BS45" s="40"/>
      <c r="BT45" s="40"/>
      <c r="BU45" s="40"/>
      <c r="BV45" s="40"/>
      <c r="BW45" s="40"/>
      <c r="BX45" s="40"/>
      <c r="BY45" s="40"/>
      <c r="BZ45" s="40"/>
      <c r="CA45" s="40"/>
      <c r="CB45" s="40"/>
      <c r="CC45" s="40"/>
      <c r="CD45" s="40"/>
      <c r="CE45" s="40"/>
      <c r="CF45" s="40"/>
      <c r="CG45" s="40"/>
      <c r="CH45" s="40"/>
      <c r="CI45" s="4">
        <v>0</v>
      </c>
      <c r="CJ45" s="4">
        <v>0</v>
      </c>
      <c r="CK45" s="4">
        <v>0</v>
      </c>
      <c r="CL45" s="4">
        <v>0</v>
      </c>
      <c r="CM45" s="4">
        <f t="shared" si="0"/>
        <v>0</v>
      </c>
      <c r="CN45" s="40"/>
      <c r="CO45" s="40"/>
      <c r="CP45" s="40"/>
      <c r="CQ45" s="40"/>
      <c r="CR45" s="40"/>
      <c r="CS45" s="40"/>
      <c r="CT45" s="40"/>
      <c r="CU45" s="40"/>
      <c r="CV45" s="40"/>
      <c r="CW45" s="40"/>
      <c r="CX45" s="40"/>
      <c r="CY45" s="40"/>
      <c r="CZ45" s="40"/>
      <c r="DA45" s="40"/>
      <c r="DB45" s="40"/>
      <c r="DC45" s="40"/>
      <c r="DD45" s="40"/>
      <c r="DE45" s="40"/>
      <c r="DF45" s="40"/>
      <c r="DG45" s="40"/>
      <c r="DH45" s="4">
        <v>0</v>
      </c>
      <c r="DI45" s="4">
        <v>0</v>
      </c>
      <c r="DJ45" s="4">
        <v>0</v>
      </c>
      <c r="DK45" s="4">
        <v>0</v>
      </c>
      <c r="DL45" s="4"/>
      <c r="DM45" s="40"/>
      <c r="DN45" s="40"/>
      <c r="DO45" s="40"/>
      <c r="DP45" s="40"/>
      <c r="DQ45" s="40"/>
      <c r="DR45" s="40"/>
      <c r="DS45" s="40"/>
      <c r="DT45" s="40"/>
      <c r="DU45" s="40"/>
      <c r="DV45" s="40"/>
      <c r="DW45" s="40"/>
      <c r="DX45" s="40"/>
      <c r="DY45" s="40"/>
      <c r="DZ45" s="40"/>
      <c r="EA45" s="40"/>
      <c r="EB45" s="40"/>
      <c r="EC45" s="40"/>
      <c r="ED45" s="40"/>
      <c r="EE45" s="40"/>
      <c r="EF45" s="40"/>
      <c r="EG45" s="5">
        <v>0</v>
      </c>
      <c r="EH45" s="5">
        <v>0</v>
      </c>
      <c r="EI45" s="45">
        <v>0</v>
      </c>
      <c r="EJ45" s="45">
        <v>0</v>
      </c>
      <c r="EK45" s="5"/>
      <c r="EL45" s="40"/>
      <c r="EM45" s="40"/>
      <c r="EN45" s="40"/>
      <c r="EO45" s="40"/>
      <c r="EP45" s="40"/>
      <c r="EQ45" s="40"/>
      <c r="ER45" s="40"/>
      <c r="ES45" s="40"/>
      <c r="ET45" s="40"/>
      <c r="EU45" s="40"/>
      <c r="EV45" s="40"/>
      <c r="EW45" s="40"/>
      <c r="EX45" s="40"/>
      <c r="EY45" s="40"/>
      <c r="EZ45" s="40"/>
      <c r="FA45" s="40"/>
      <c r="FB45" s="40"/>
      <c r="FC45" s="40"/>
      <c r="FD45" s="40"/>
      <c r="FE45" s="9"/>
      <c r="FF45" s="64"/>
      <c r="FG45" s="3">
        <v>0</v>
      </c>
      <c r="FH45" s="1">
        <v>0</v>
      </c>
    </row>
    <row r="46" spans="2:164" ht="30" customHeight="1" x14ac:dyDescent="0.45">
      <c r="B46" s="31" t="s">
        <v>60</v>
      </c>
      <c r="C46" s="32" t="s">
        <v>61</v>
      </c>
      <c r="D46" s="35" t="s">
        <v>62</v>
      </c>
      <c r="E46" s="36" t="s">
        <v>63</v>
      </c>
      <c r="F46" s="35"/>
      <c r="G46" s="41"/>
      <c r="H46" s="41"/>
      <c r="I46" s="41"/>
      <c r="J46" s="41"/>
      <c r="K46" s="41"/>
      <c r="L46" s="8"/>
      <c r="M46" s="8"/>
      <c r="N46" s="8"/>
      <c r="O46" s="8"/>
      <c r="P46" s="8"/>
      <c r="Q46" s="41"/>
      <c r="R46" s="41"/>
      <c r="S46" s="41"/>
      <c r="T46" s="41"/>
      <c r="U46" s="41"/>
      <c r="V46" s="41"/>
      <c r="W46" s="41"/>
      <c r="X46" s="41"/>
      <c r="Y46" s="41"/>
      <c r="Z46" s="41"/>
      <c r="AA46" s="41"/>
      <c r="AB46" s="41"/>
      <c r="AC46" s="41"/>
      <c r="AD46" s="41"/>
      <c r="AE46" s="41"/>
      <c r="AF46" s="41"/>
      <c r="AG46" s="41"/>
      <c r="AH46" s="41"/>
      <c r="AI46" s="41"/>
      <c r="AJ46" s="41"/>
      <c r="AK46" s="8"/>
      <c r="AL46" s="8"/>
      <c r="AM46" s="8"/>
      <c r="AN46" s="8"/>
      <c r="AO46" s="8"/>
      <c r="AP46" s="41"/>
      <c r="AQ46" s="41"/>
      <c r="AR46" s="41"/>
      <c r="AS46" s="41"/>
      <c r="AT46" s="41"/>
      <c r="AU46" s="41"/>
      <c r="AV46" s="41"/>
      <c r="AW46" s="41"/>
      <c r="AX46" s="41"/>
      <c r="AY46" s="41"/>
      <c r="AZ46" s="41"/>
      <c r="BA46" s="41"/>
      <c r="BB46" s="41"/>
      <c r="BC46" s="41"/>
      <c r="BD46" s="41"/>
      <c r="BE46" s="41"/>
      <c r="BF46" s="41"/>
      <c r="BG46" s="41"/>
      <c r="BH46" s="41"/>
      <c r="BI46" s="41"/>
      <c r="BJ46" s="8"/>
      <c r="BK46" s="8"/>
      <c r="BL46" s="8"/>
      <c r="BM46" s="8"/>
      <c r="BN46" s="8">
        <v>0</v>
      </c>
      <c r="BO46" s="41"/>
      <c r="BP46" s="41"/>
      <c r="BQ46" s="41"/>
      <c r="BR46" s="41"/>
      <c r="BS46" s="41"/>
      <c r="BT46" s="41"/>
      <c r="BU46" s="41"/>
      <c r="BV46" s="41"/>
      <c r="BW46" s="41"/>
      <c r="BX46" s="41"/>
      <c r="BY46" s="41"/>
      <c r="BZ46" s="41"/>
      <c r="CA46" s="41"/>
      <c r="CB46" s="41"/>
      <c r="CC46" s="41"/>
      <c r="CD46" s="41"/>
      <c r="CE46" s="41"/>
      <c r="CF46" s="41"/>
      <c r="CG46" s="41"/>
      <c r="CH46" s="41"/>
      <c r="CI46" s="8">
        <v>71446</v>
      </c>
      <c r="CJ46" s="8">
        <v>0</v>
      </c>
      <c r="CK46" s="8">
        <v>0</v>
      </c>
      <c r="CL46" s="8">
        <v>0</v>
      </c>
      <c r="CM46" s="8">
        <f t="shared" si="0"/>
        <v>0</v>
      </c>
      <c r="CN46" s="41"/>
      <c r="CO46" s="41"/>
      <c r="CP46" s="41"/>
      <c r="CQ46" s="41"/>
      <c r="CR46" s="41"/>
      <c r="CS46" s="41"/>
      <c r="CT46" s="41"/>
      <c r="CU46" s="41"/>
      <c r="CV46" s="41"/>
      <c r="CW46" s="41"/>
      <c r="CX46" s="41"/>
      <c r="CY46" s="41"/>
      <c r="CZ46" s="41"/>
      <c r="DA46" s="41"/>
      <c r="DB46" s="41"/>
      <c r="DC46" s="41"/>
      <c r="DD46" s="41"/>
      <c r="DE46" s="41"/>
      <c r="DF46" s="41"/>
      <c r="DG46" s="41"/>
      <c r="DH46" s="8">
        <v>0</v>
      </c>
      <c r="DI46" s="8">
        <v>0</v>
      </c>
      <c r="DJ46" s="8">
        <v>0</v>
      </c>
      <c r="DK46" s="8">
        <v>0</v>
      </c>
      <c r="DL46" s="8"/>
      <c r="DM46" s="41"/>
      <c r="DN46" s="41"/>
      <c r="DO46" s="41"/>
      <c r="DP46" s="41"/>
      <c r="DQ46" s="41"/>
      <c r="DR46" s="41"/>
      <c r="DS46" s="41"/>
      <c r="DT46" s="41"/>
      <c r="DU46" s="41"/>
      <c r="DV46" s="41"/>
      <c r="DW46" s="41"/>
      <c r="DX46" s="41"/>
      <c r="DY46" s="41"/>
      <c r="DZ46" s="41"/>
      <c r="EA46" s="41"/>
      <c r="EB46" s="41"/>
      <c r="EC46" s="41"/>
      <c r="ED46" s="41"/>
      <c r="EE46" s="41"/>
      <c r="EF46" s="41"/>
      <c r="EG46" s="14">
        <v>0</v>
      </c>
      <c r="EH46" s="14">
        <v>0</v>
      </c>
      <c r="EI46" s="47">
        <v>0</v>
      </c>
      <c r="EJ46" s="47">
        <v>0</v>
      </c>
      <c r="EK46" s="14"/>
      <c r="EL46" s="41"/>
      <c r="EM46" s="41"/>
      <c r="EN46" s="41"/>
      <c r="EO46" s="41"/>
      <c r="EP46" s="41"/>
      <c r="EQ46" s="41"/>
      <c r="ER46" s="41"/>
      <c r="ES46" s="41"/>
      <c r="ET46" s="41"/>
      <c r="EU46" s="41"/>
      <c r="EV46" s="41"/>
      <c r="EW46" s="41"/>
      <c r="EX46" s="41"/>
      <c r="EY46" s="41"/>
      <c r="EZ46" s="41"/>
      <c r="FA46" s="41"/>
      <c r="FB46" s="41"/>
      <c r="FC46" s="41"/>
      <c r="FD46" s="41"/>
      <c r="FE46" s="10"/>
      <c r="FF46" s="63"/>
    </row>
    <row r="47" spans="2:164" ht="30" customHeight="1" x14ac:dyDescent="0.45">
      <c r="B47" s="29"/>
      <c r="C47" s="30"/>
      <c r="D47" s="37"/>
      <c r="E47" s="38" t="s">
        <v>64</v>
      </c>
      <c r="F47" s="38"/>
      <c r="G47" s="58"/>
      <c r="H47" s="58"/>
      <c r="I47" s="58"/>
      <c r="J47" s="58"/>
      <c r="K47" s="58"/>
      <c r="L47" s="4"/>
      <c r="M47" s="4"/>
      <c r="N47" s="4"/>
      <c r="O47" s="4"/>
      <c r="P47" s="4"/>
      <c r="Q47" s="58"/>
      <c r="R47" s="58"/>
      <c r="S47" s="58"/>
      <c r="T47" s="58"/>
      <c r="U47" s="58"/>
      <c r="V47" s="58"/>
      <c r="W47" s="58"/>
      <c r="X47" s="58"/>
      <c r="Y47" s="58"/>
      <c r="Z47" s="58"/>
      <c r="AA47" s="58"/>
      <c r="AB47" s="58"/>
      <c r="AC47" s="58"/>
      <c r="AD47" s="58"/>
      <c r="AE47" s="58"/>
      <c r="AF47" s="58"/>
      <c r="AG47" s="58"/>
      <c r="AH47" s="58"/>
      <c r="AI47" s="58"/>
      <c r="AJ47" s="58"/>
      <c r="AK47" s="4"/>
      <c r="AL47" s="4"/>
      <c r="AM47" s="4"/>
      <c r="AN47" s="4"/>
      <c r="AO47" s="4"/>
      <c r="AP47" s="58"/>
      <c r="AQ47" s="58"/>
      <c r="AR47" s="58"/>
      <c r="AS47" s="58"/>
      <c r="AT47" s="58"/>
      <c r="AU47" s="58"/>
      <c r="AV47" s="58"/>
      <c r="AW47" s="58"/>
      <c r="AX47" s="58"/>
      <c r="AY47" s="58"/>
      <c r="AZ47" s="58"/>
      <c r="BA47" s="58"/>
      <c r="BB47" s="58"/>
      <c r="BC47" s="58"/>
      <c r="BD47" s="58"/>
      <c r="BE47" s="58"/>
      <c r="BF47" s="58"/>
      <c r="BG47" s="58"/>
      <c r="BH47" s="58"/>
      <c r="BI47" s="58"/>
      <c r="BJ47" s="4"/>
      <c r="BK47" s="4"/>
      <c r="BL47" s="4"/>
      <c r="BM47" s="4"/>
      <c r="BN47" s="4">
        <v>23733871</v>
      </c>
      <c r="BO47" s="58"/>
      <c r="BP47" s="58"/>
      <c r="BQ47" s="58"/>
      <c r="BR47" s="58"/>
      <c r="BS47" s="58"/>
      <c r="BT47" s="58"/>
      <c r="BU47" s="58"/>
      <c r="BV47" s="58"/>
      <c r="BW47" s="58"/>
      <c r="BX47" s="58"/>
      <c r="BY47" s="58"/>
      <c r="BZ47" s="58"/>
      <c r="CA47" s="58"/>
      <c r="CB47" s="58"/>
      <c r="CC47" s="58"/>
      <c r="CD47" s="58"/>
      <c r="CE47" s="58"/>
      <c r="CF47" s="58"/>
      <c r="CG47" s="58"/>
      <c r="CH47" s="58"/>
      <c r="CI47" s="4">
        <v>23609274</v>
      </c>
      <c r="CJ47" s="4">
        <v>33555017</v>
      </c>
      <c r="CK47" s="4">
        <v>39750840</v>
      </c>
      <c r="CL47" s="4">
        <v>22908129</v>
      </c>
      <c r="CM47" s="4">
        <f t="shared" si="0"/>
        <v>22908129</v>
      </c>
      <c r="CN47" s="58"/>
      <c r="CO47" s="58"/>
      <c r="CP47" s="58"/>
      <c r="CQ47" s="58"/>
      <c r="CR47" s="58"/>
      <c r="CS47" s="58"/>
      <c r="CT47" s="58"/>
      <c r="CU47" s="58"/>
      <c r="CV47" s="58"/>
      <c r="CW47" s="58"/>
      <c r="CX47" s="58"/>
      <c r="CY47" s="58"/>
      <c r="CZ47" s="58"/>
      <c r="DA47" s="58"/>
      <c r="DB47" s="58"/>
      <c r="DC47" s="58"/>
      <c r="DD47" s="58"/>
      <c r="DE47" s="58"/>
      <c r="DF47" s="58"/>
      <c r="DG47" s="58"/>
      <c r="DH47" s="4">
        <v>22833392</v>
      </c>
      <c r="DI47" s="4">
        <v>34444728</v>
      </c>
      <c r="DJ47" s="4">
        <v>44410539</v>
      </c>
      <c r="DK47" s="4">
        <v>25596591</v>
      </c>
      <c r="DL47" s="4"/>
      <c r="DM47" s="58"/>
      <c r="DN47" s="58"/>
      <c r="DO47" s="58"/>
      <c r="DP47" s="58"/>
      <c r="DQ47" s="58"/>
      <c r="DR47" s="58"/>
      <c r="DS47" s="58"/>
      <c r="DT47" s="58"/>
      <c r="DU47" s="58"/>
      <c r="DV47" s="58"/>
      <c r="DW47" s="58"/>
      <c r="DX47" s="58"/>
      <c r="DY47" s="58"/>
      <c r="DZ47" s="58"/>
      <c r="EA47" s="58"/>
      <c r="EB47" s="58"/>
      <c r="EC47" s="58"/>
      <c r="ED47" s="58"/>
      <c r="EE47" s="58"/>
      <c r="EF47" s="58"/>
      <c r="EG47" s="5">
        <v>26641720.190000001</v>
      </c>
      <c r="EH47" s="5">
        <v>39022240</v>
      </c>
      <c r="EI47" s="45">
        <v>15740286.42</v>
      </c>
      <c r="EJ47" s="45">
        <v>13056614.59</v>
      </c>
      <c r="EK47" s="5"/>
      <c r="EL47" s="40"/>
      <c r="EM47" s="40"/>
      <c r="EN47" s="40"/>
      <c r="EO47" s="40"/>
      <c r="EP47" s="40"/>
      <c r="EQ47" s="40"/>
      <c r="ER47" s="40"/>
      <c r="ES47" s="40"/>
      <c r="ET47" s="40"/>
      <c r="EU47" s="40"/>
      <c r="EV47" s="40"/>
      <c r="EW47" s="40"/>
      <c r="EX47" s="40"/>
      <c r="EY47" s="40"/>
      <c r="EZ47" s="40"/>
      <c r="FA47" s="40"/>
      <c r="FB47" s="40"/>
      <c r="FC47" s="40"/>
      <c r="FD47" s="40"/>
      <c r="FE47" s="9"/>
      <c r="FF47" s="64"/>
    </row>
    <row r="48" spans="2:164" ht="30" customHeight="1" thickBot="1" x14ac:dyDescent="0.5">
      <c r="B48" s="29"/>
      <c r="C48" s="30"/>
      <c r="D48" s="37"/>
      <c r="E48" s="39" t="s">
        <v>65</v>
      </c>
      <c r="F48" s="39"/>
      <c r="G48" s="40"/>
      <c r="H48" s="40"/>
      <c r="I48" s="40"/>
      <c r="J48" s="40"/>
      <c r="K48" s="40"/>
      <c r="L48" s="4"/>
      <c r="M48" s="4"/>
      <c r="N48" s="4"/>
      <c r="O48" s="4"/>
      <c r="P48" s="4"/>
      <c r="Q48" s="40"/>
      <c r="R48" s="40"/>
      <c r="S48" s="40"/>
      <c r="T48" s="40"/>
      <c r="U48" s="40"/>
      <c r="V48" s="40"/>
      <c r="W48" s="40"/>
      <c r="X48" s="40"/>
      <c r="Y48" s="40"/>
      <c r="Z48" s="40"/>
      <c r="AA48" s="40"/>
      <c r="AB48" s="40"/>
      <c r="AC48" s="40"/>
      <c r="AD48" s="40"/>
      <c r="AE48" s="40"/>
      <c r="AF48" s="40"/>
      <c r="AG48" s="40"/>
      <c r="AH48" s="40"/>
      <c r="AI48" s="40"/>
      <c r="AJ48" s="40"/>
      <c r="AK48" s="4"/>
      <c r="AL48" s="4"/>
      <c r="AM48" s="4"/>
      <c r="AN48" s="4"/>
      <c r="AO48" s="4"/>
      <c r="AP48" s="40"/>
      <c r="AQ48" s="40"/>
      <c r="AR48" s="40"/>
      <c r="AS48" s="40"/>
      <c r="AT48" s="40"/>
      <c r="AU48" s="40"/>
      <c r="AV48" s="40"/>
      <c r="AW48" s="40"/>
      <c r="AX48" s="40"/>
      <c r="AY48" s="40"/>
      <c r="AZ48" s="40"/>
      <c r="BA48" s="40"/>
      <c r="BB48" s="40"/>
      <c r="BC48" s="40"/>
      <c r="BD48" s="40"/>
      <c r="BE48" s="40"/>
      <c r="BF48" s="40"/>
      <c r="BG48" s="40"/>
      <c r="BH48" s="40"/>
      <c r="BI48" s="40"/>
      <c r="BJ48" s="4"/>
      <c r="BK48" s="4"/>
      <c r="BL48" s="4"/>
      <c r="BM48" s="4"/>
      <c r="BN48" s="4">
        <v>0</v>
      </c>
      <c r="BO48" s="40"/>
      <c r="BP48" s="40"/>
      <c r="BQ48" s="40"/>
      <c r="BR48" s="40"/>
      <c r="BS48" s="40"/>
      <c r="BT48" s="40"/>
      <c r="BU48" s="40"/>
      <c r="BV48" s="40"/>
      <c r="BW48" s="40"/>
      <c r="BX48" s="40"/>
      <c r="BY48" s="40"/>
      <c r="BZ48" s="40"/>
      <c r="CA48" s="40"/>
      <c r="CB48" s="40"/>
      <c r="CC48" s="40"/>
      <c r="CD48" s="40"/>
      <c r="CE48" s="40"/>
      <c r="CF48" s="40"/>
      <c r="CG48" s="40"/>
      <c r="CH48" s="40"/>
      <c r="CI48" s="4">
        <v>0</v>
      </c>
      <c r="CJ48" s="4">
        <v>0</v>
      </c>
      <c r="CK48" s="4">
        <v>0</v>
      </c>
      <c r="CL48" s="4">
        <v>0</v>
      </c>
      <c r="CM48" s="4">
        <f t="shared" si="0"/>
        <v>0</v>
      </c>
      <c r="CN48" s="40"/>
      <c r="CO48" s="40"/>
      <c r="CP48" s="40"/>
      <c r="CQ48" s="40"/>
      <c r="CR48" s="40"/>
      <c r="CS48" s="40"/>
      <c r="CT48" s="40"/>
      <c r="CU48" s="40"/>
      <c r="CV48" s="40"/>
      <c r="CW48" s="40"/>
      <c r="CX48" s="40"/>
      <c r="CY48" s="40"/>
      <c r="CZ48" s="40"/>
      <c r="DA48" s="40"/>
      <c r="DB48" s="40"/>
      <c r="DC48" s="40"/>
      <c r="DD48" s="40"/>
      <c r="DE48" s="40"/>
      <c r="DF48" s="40"/>
      <c r="DG48" s="40"/>
      <c r="DH48" s="4">
        <v>0</v>
      </c>
      <c r="DI48" s="4">
        <v>0</v>
      </c>
      <c r="DJ48" s="4">
        <v>0</v>
      </c>
      <c r="DK48" s="4">
        <v>0</v>
      </c>
      <c r="DL48" s="4"/>
      <c r="DM48" s="40"/>
      <c r="DN48" s="40"/>
      <c r="DO48" s="40"/>
      <c r="DP48" s="40"/>
      <c r="DQ48" s="40"/>
      <c r="DR48" s="40"/>
      <c r="DS48" s="40"/>
      <c r="DT48" s="40"/>
      <c r="DU48" s="40"/>
      <c r="DV48" s="40"/>
      <c r="DW48" s="40"/>
      <c r="DX48" s="40"/>
      <c r="DY48" s="40"/>
      <c r="DZ48" s="40"/>
      <c r="EA48" s="40"/>
      <c r="EB48" s="40"/>
      <c r="EC48" s="40"/>
      <c r="ED48" s="40"/>
      <c r="EE48" s="40"/>
      <c r="EF48" s="40"/>
      <c r="EG48" s="5">
        <v>0</v>
      </c>
      <c r="EH48" s="5">
        <v>0</v>
      </c>
      <c r="EI48" s="45">
        <v>0</v>
      </c>
      <c r="EJ48" s="45">
        <v>0</v>
      </c>
      <c r="EK48" s="5"/>
      <c r="EL48" s="40"/>
      <c r="EM48" s="40"/>
      <c r="EN48" s="40"/>
      <c r="EO48" s="40"/>
      <c r="EP48" s="40"/>
      <c r="EQ48" s="40"/>
      <c r="ER48" s="40"/>
      <c r="ES48" s="40"/>
      <c r="ET48" s="40"/>
      <c r="EU48" s="40"/>
      <c r="EV48" s="40"/>
      <c r="EW48" s="40"/>
      <c r="EX48" s="40"/>
      <c r="EY48" s="40"/>
      <c r="EZ48" s="40"/>
      <c r="FA48" s="40"/>
      <c r="FB48" s="40"/>
      <c r="FC48" s="40"/>
      <c r="FD48" s="40"/>
      <c r="FE48" s="9"/>
      <c r="FF48" s="64"/>
    </row>
    <row r="49" spans="2:164" ht="30" customHeight="1" x14ac:dyDescent="0.45">
      <c r="B49" s="31" t="s">
        <v>66</v>
      </c>
      <c r="C49" s="32" t="s">
        <v>67</v>
      </c>
      <c r="D49" s="35" t="s">
        <v>42</v>
      </c>
      <c r="E49" s="36" t="s">
        <v>68</v>
      </c>
      <c r="F49" s="35"/>
      <c r="G49" s="41"/>
      <c r="H49" s="41"/>
      <c r="I49" s="41"/>
      <c r="J49" s="41"/>
      <c r="K49" s="41"/>
      <c r="L49" s="8">
        <v>162227.29</v>
      </c>
      <c r="M49" s="8">
        <v>239199.59</v>
      </c>
      <c r="N49" s="8">
        <v>165202.88</v>
      </c>
      <c r="O49" s="8">
        <v>75329.59</v>
      </c>
      <c r="P49" s="8">
        <v>641758.30000000005</v>
      </c>
      <c r="Q49" s="41"/>
      <c r="R49" s="41"/>
      <c r="S49" s="41"/>
      <c r="T49" s="41"/>
      <c r="U49" s="41"/>
      <c r="V49" s="41"/>
      <c r="W49" s="41"/>
      <c r="X49" s="41"/>
      <c r="Y49" s="41"/>
      <c r="Z49" s="41"/>
      <c r="AA49" s="41"/>
      <c r="AB49" s="41"/>
      <c r="AC49" s="41"/>
      <c r="AD49" s="41"/>
      <c r="AE49" s="41"/>
      <c r="AF49" s="41"/>
      <c r="AG49" s="41"/>
      <c r="AH49" s="41"/>
      <c r="AI49" s="41"/>
      <c r="AJ49" s="41"/>
      <c r="AK49" s="8"/>
      <c r="AL49" s="8"/>
      <c r="AM49" s="8"/>
      <c r="AN49" s="8"/>
      <c r="AO49" s="8"/>
      <c r="AP49" s="41"/>
      <c r="AQ49" s="41"/>
      <c r="AR49" s="41"/>
      <c r="AS49" s="41"/>
      <c r="AT49" s="41"/>
      <c r="AU49" s="41"/>
      <c r="AV49" s="41"/>
      <c r="AW49" s="41"/>
      <c r="AX49" s="41"/>
      <c r="AY49" s="41"/>
      <c r="AZ49" s="41"/>
      <c r="BA49" s="41"/>
      <c r="BB49" s="41"/>
      <c r="BC49" s="41"/>
      <c r="BD49" s="41"/>
      <c r="BE49" s="41"/>
      <c r="BF49" s="41"/>
      <c r="BG49" s="41"/>
      <c r="BH49" s="41"/>
      <c r="BI49" s="41"/>
      <c r="BJ49" s="8"/>
      <c r="BK49" s="8"/>
      <c r="BL49" s="8"/>
      <c r="BM49" s="8"/>
      <c r="BN49" s="8">
        <v>2058103.57</v>
      </c>
      <c r="BO49" s="41"/>
      <c r="BP49" s="41"/>
      <c r="BQ49" s="41"/>
      <c r="BR49" s="41"/>
      <c r="BS49" s="41"/>
      <c r="BT49" s="41"/>
      <c r="BU49" s="41"/>
      <c r="BV49" s="41"/>
      <c r="BW49" s="41"/>
      <c r="BX49" s="41"/>
      <c r="BY49" s="41"/>
      <c r="BZ49" s="41"/>
      <c r="CA49" s="41"/>
      <c r="CB49" s="41"/>
      <c r="CC49" s="41"/>
      <c r="CD49" s="41"/>
      <c r="CE49" s="41"/>
      <c r="CF49" s="41"/>
      <c r="CG49" s="41"/>
      <c r="CH49" s="41"/>
      <c r="CI49" s="8">
        <v>1040849</v>
      </c>
      <c r="CJ49" s="8">
        <v>336516</v>
      </c>
      <c r="CK49" s="8">
        <v>300676</v>
      </c>
      <c r="CL49" s="8">
        <v>180440</v>
      </c>
      <c r="CM49" s="8">
        <f>+CI49+CJ49+CK49+CL49</f>
        <v>1858481</v>
      </c>
      <c r="CN49" s="41"/>
      <c r="CO49" s="41"/>
      <c r="CP49" s="41"/>
      <c r="CQ49" s="41"/>
      <c r="CR49" s="41"/>
      <c r="CS49" s="41"/>
      <c r="CT49" s="41"/>
      <c r="CU49" s="41"/>
      <c r="CV49" s="41"/>
      <c r="CW49" s="41"/>
      <c r="CX49" s="41"/>
      <c r="CY49" s="41"/>
      <c r="CZ49" s="41"/>
      <c r="DA49" s="41"/>
      <c r="DB49" s="41"/>
      <c r="DC49" s="41"/>
      <c r="DD49" s="41"/>
      <c r="DE49" s="41"/>
      <c r="DF49" s="41"/>
      <c r="DG49" s="41"/>
      <c r="DH49" s="8">
        <v>1186858</v>
      </c>
      <c r="DI49" s="8">
        <v>256525</v>
      </c>
      <c r="DJ49" s="8">
        <f>1642226-DH49-DI49</f>
        <v>198843</v>
      </c>
      <c r="DK49" s="8">
        <f>2025455-DH49-DI49-DJ49</f>
        <v>383229</v>
      </c>
      <c r="DL49" s="8"/>
      <c r="DM49" s="41"/>
      <c r="DN49" s="41"/>
      <c r="DO49" s="41"/>
      <c r="DP49" s="41"/>
      <c r="DQ49" s="41"/>
      <c r="DR49" s="41"/>
      <c r="DS49" s="41"/>
      <c r="DT49" s="41"/>
      <c r="DU49" s="41"/>
      <c r="DV49" s="41"/>
      <c r="DW49" s="41"/>
      <c r="DX49" s="41"/>
      <c r="DY49" s="41"/>
      <c r="DZ49" s="41"/>
      <c r="EA49" s="41"/>
      <c r="EB49" s="41"/>
      <c r="EC49" s="41"/>
      <c r="ED49" s="41"/>
      <c r="EE49" s="41"/>
      <c r="EF49" s="41"/>
      <c r="EG49" s="14">
        <v>1295800.83</v>
      </c>
      <c r="EH49" s="14">
        <f>2911297.4-EG49</f>
        <v>1615496.5699999998</v>
      </c>
      <c r="EI49" s="47">
        <f>3256920.98-EG49-EH49</f>
        <v>345623.58000000007</v>
      </c>
      <c r="EJ49" s="47">
        <f>3739640.04-EG49-EH49-EI49</f>
        <v>482719.06000000006</v>
      </c>
      <c r="EK49" s="14"/>
      <c r="EL49" s="41"/>
      <c r="EM49" s="41"/>
      <c r="EN49" s="41"/>
      <c r="EO49" s="41"/>
      <c r="EP49" s="41"/>
      <c r="EQ49" s="41"/>
      <c r="ER49" s="41"/>
      <c r="ES49" s="41"/>
      <c r="ET49" s="41"/>
      <c r="EU49" s="41"/>
      <c r="EV49" s="41"/>
      <c r="EW49" s="41"/>
      <c r="EX49" s="41"/>
      <c r="EY49" s="41"/>
      <c r="EZ49" s="41"/>
      <c r="FA49" s="41"/>
      <c r="FB49" s="41"/>
      <c r="FC49" s="41"/>
      <c r="FD49" s="41"/>
      <c r="FE49" s="10"/>
      <c r="FF49" s="63"/>
      <c r="FG49" s="3">
        <v>0</v>
      </c>
      <c r="FH49" s="1">
        <v>0</v>
      </c>
    </row>
    <row r="50" spans="2:164" ht="30" customHeight="1" x14ac:dyDescent="0.45">
      <c r="B50" s="29"/>
      <c r="C50" s="30"/>
      <c r="D50" s="37"/>
      <c r="E50" s="38" t="s">
        <v>69</v>
      </c>
      <c r="F50" s="38"/>
      <c r="G50" s="58"/>
      <c r="H50" s="58"/>
      <c r="I50" s="58"/>
      <c r="J50" s="58"/>
      <c r="K50" s="58"/>
      <c r="L50" s="4">
        <v>366227.29</v>
      </c>
      <c r="M50" s="4">
        <v>520677.1</v>
      </c>
      <c r="N50" s="4">
        <v>360449.4</v>
      </c>
      <c r="O50" s="4">
        <v>548924.41</v>
      </c>
      <c r="P50" s="4">
        <v>1796278.2</v>
      </c>
      <c r="Q50" s="58"/>
      <c r="R50" s="58"/>
      <c r="S50" s="58"/>
      <c r="T50" s="58"/>
      <c r="U50" s="58"/>
      <c r="V50" s="58"/>
      <c r="W50" s="58"/>
      <c r="X50" s="58"/>
      <c r="Y50" s="58"/>
      <c r="Z50" s="58"/>
      <c r="AA50" s="58"/>
      <c r="AB50" s="58"/>
      <c r="AC50" s="58"/>
      <c r="AD50" s="58"/>
      <c r="AE50" s="58"/>
      <c r="AF50" s="58"/>
      <c r="AG50" s="58"/>
      <c r="AH50" s="58"/>
      <c r="AI50" s="58"/>
      <c r="AJ50" s="58"/>
      <c r="AK50" s="4"/>
      <c r="AL50" s="4"/>
      <c r="AM50" s="4"/>
      <c r="AN50" s="4"/>
      <c r="AO50" s="4"/>
      <c r="AP50" s="58"/>
      <c r="AQ50" s="58"/>
      <c r="AR50" s="58"/>
      <c r="AS50" s="58"/>
      <c r="AT50" s="58"/>
      <c r="AU50" s="58"/>
      <c r="AV50" s="58"/>
      <c r="AW50" s="58"/>
      <c r="AX50" s="58"/>
      <c r="AY50" s="58"/>
      <c r="AZ50" s="58"/>
      <c r="BA50" s="58"/>
      <c r="BB50" s="58"/>
      <c r="BC50" s="58"/>
      <c r="BD50" s="58"/>
      <c r="BE50" s="58"/>
      <c r="BF50" s="58"/>
      <c r="BG50" s="58"/>
      <c r="BH50" s="58"/>
      <c r="BI50" s="58"/>
      <c r="BJ50" s="4"/>
      <c r="BK50" s="4"/>
      <c r="BL50" s="4"/>
      <c r="BM50" s="4"/>
      <c r="BN50" s="4"/>
      <c r="BO50" s="58"/>
      <c r="BP50" s="58"/>
      <c r="BQ50" s="58"/>
      <c r="BR50" s="58"/>
      <c r="BS50" s="58"/>
      <c r="BT50" s="58"/>
      <c r="BU50" s="58"/>
      <c r="BV50" s="58"/>
      <c r="BW50" s="58"/>
      <c r="BX50" s="58"/>
      <c r="BY50" s="58"/>
      <c r="BZ50" s="58"/>
      <c r="CA50" s="58"/>
      <c r="CB50" s="58"/>
      <c r="CC50" s="58"/>
      <c r="CD50" s="58"/>
      <c r="CE50" s="58"/>
      <c r="CF50" s="58"/>
      <c r="CG50" s="58"/>
      <c r="CH50" s="58"/>
      <c r="CI50" s="4">
        <v>0</v>
      </c>
      <c r="CJ50" s="4">
        <v>0</v>
      </c>
      <c r="CK50" s="4">
        <v>0</v>
      </c>
      <c r="CL50" s="4">
        <v>0</v>
      </c>
      <c r="CM50" s="4">
        <f t="shared" ref="CM50:CM87" si="1">+CI50+CJ50+CK50+CL50</f>
        <v>0</v>
      </c>
      <c r="CN50" s="58"/>
      <c r="CO50" s="58"/>
      <c r="CP50" s="58"/>
      <c r="CQ50" s="58"/>
      <c r="CR50" s="58"/>
      <c r="CS50" s="58"/>
      <c r="CT50" s="58"/>
      <c r="CU50" s="58"/>
      <c r="CV50" s="58"/>
      <c r="CW50" s="58"/>
      <c r="CX50" s="58"/>
      <c r="CY50" s="58"/>
      <c r="CZ50" s="58"/>
      <c r="DA50" s="58"/>
      <c r="DB50" s="58"/>
      <c r="DC50" s="58"/>
      <c r="DD50" s="58"/>
      <c r="DE50" s="58"/>
      <c r="DF50" s="58"/>
      <c r="DG50" s="58"/>
      <c r="DH50" s="4">
        <v>0</v>
      </c>
      <c r="DI50" s="4">
        <v>0</v>
      </c>
      <c r="DJ50" s="4">
        <v>0</v>
      </c>
      <c r="DK50" s="4">
        <v>0</v>
      </c>
      <c r="DL50" s="4"/>
      <c r="DM50" s="58"/>
      <c r="DN50" s="58"/>
      <c r="DO50" s="58"/>
      <c r="DP50" s="58"/>
      <c r="DQ50" s="58"/>
      <c r="DR50" s="58"/>
      <c r="DS50" s="58"/>
      <c r="DT50" s="58"/>
      <c r="DU50" s="58"/>
      <c r="DV50" s="58"/>
      <c r="DW50" s="58"/>
      <c r="DX50" s="58"/>
      <c r="DY50" s="58"/>
      <c r="DZ50" s="58"/>
      <c r="EA50" s="58"/>
      <c r="EB50" s="58"/>
      <c r="EC50" s="58"/>
      <c r="ED50" s="58"/>
      <c r="EE50" s="58"/>
      <c r="EF50" s="58"/>
      <c r="EG50" s="5">
        <v>0</v>
      </c>
      <c r="EH50" s="5">
        <v>0</v>
      </c>
      <c r="EI50" s="45">
        <v>0</v>
      </c>
      <c r="EJ50" s="45">
        <v>0</v>
      </c>
      <c r="EK50" s="5"/>
      <c r="EL50" s="40"/>
      <c r="EM50" s="40"/>
      <c r="EN50" s="40"/>
      <c r="EO50" s="40"/>
      <c r="EP50" s="40"/>
      <c r="EQ50" s="40"/>
      <c r="ER50" s="40"/>
      <c r="ES50" s="40"/>
      <c r="ET50" s="40"/>
      <c r="EU50" s="40"/>
      <c r="EV50" s="40"/>
      <c r="EW50" s="40"/>
      <c r="EX50" s="40"/>
      <c r="EY50" s="40"/>
      <c r="EZ50" s="40"/>
      <c r="FA50" s="40"/>
      <c r="FB50" s="40"/>
      <c r="FC50" s="40"/>
      <c r="FD50" s="40"/>
      <c r="FE50" s="9"/>
      <c r="FF50" s="64"/>
      <c r="FG50" s="3">
        <v>0</v>
      </c>
      <c r="FH50" s="1">
        <v>0</v>
      </c>
    </row>
    <row r="51" spans="2:164" ht="30" customHeight="1" x14ac:dyDescent="0.45">
      <c r="B51" s="29"/>
      <c r="C51" s="30"/>
      <c r="D51" s="37"/>
      <c r="E51" s="38" t="s">
        <v>70</v>
      </c>
      <c r="F51" s="39"/>
      <c r="G51" s="40"/>
      <c r="H51" s="40"/>
      <c r="I51" s="40"/>
      <c r="J51" s="40"/>
      <c r="K51" s="40"/>
      <c r="L51" s="4">
        <v>0</v>
      </c>
      <c r="M51" s="4">
        <v>0</v>
      </c>
      <c r="N51" s="4">
        <v>0</v>
      </c>
      <c r="O51" s="4">
        <v>0</v>
      </c>
      <c r="P51" s="4">
        <v>0</v>
      </c>
      <c r="Q51" s="40"/>
      <c r="R51" s="40"/>
      <c r="S51" s="40"/>
      <c r="T51" s="40"/>
      <c r="U51" s="40"/>
      <c r="V51" s="40"/>
      <c r="W51" s="40"/>
      <c r="X51" s="40"/>
      <c r="Y51" s="40"/>
      <c r="Z51" s="40"/>
      <c r="AA51" s="40"/>
      <c r="AB51" s="40"/>
      <c r="AC51" s="40"/>
      <c r="AD51" s="40"/>
      <c r="AE51" s="40"/>
      <c r="AF51" s="40"/>
      <c r="AG51" s="40"/>
      <c r="AH51" s="40"/>
      <c r="AI51" s="40"/>
      <c r="AJ51" s="40"/>
      <c r="AK51" s="4"/>
      <c r="AL51" s="4"/>
      <c r="AM51" s="4"/>
      <c r="AN51" s="4"/>
      <c r="AO51" s="4"/>
      <c r="AP51" s="40"/>
      <c r="AQ51" s="40"/>
      <c r="AR51" s="40"/>
      <c r="AS51" s="40"/>
      <c r="AT51" s="40"/>
      <c r="AU51" s="40"/>
      <c r="AV51" s="40"/>
      <c r="AW51" s="40"/>
      <c r="AX51" s="40"/>
      <c r="AY51" s="40"/>
      <c r="AZ51" s="40"/>
      <c r="BA51" s="40"/>
      <c r="BB51" s="40"/>
      <c r="BC51" s="40"/>
      <c r="BD51" s="40"/>
      <c r="BE51" s="40"/>
      <c r="BF51" s="40"/>
      <c r="BG51" s="40"/>
      <c r="BH51" s="40"/>
      <c r="BI51" s="40"/>
      <c r="BJ51" s="4"/>
      <c r="BK51" s="4"/>
      <c r="BL51" s="4"/>
      <c r="BM51" s="4"/>
      <c r="BN51" s="4">
        <v>185947.33</v>
      </c>
      <c r="BO51" s="40"/>
      <c r="BP51" s="40"/>
      <c r="BQ51" s="40"/>
      <c r="BR51" s="40"/>
      <c r="BS51" s="40"/>
      <c r="BT51" s="40"/>
      <c r="BU51" s="40"/>
      <c r="BV51" s="40"/>
      <c r="BW51" s="40"/>
      <c r="BX51" s="40"/>
      <c r="BY51" s="40"/>
      <c r="BZ51" s="40"/>
      <c r="CA51" s="40"/>
      <c r="CB51" s="40"/>
      <c r="CC51" s="40"/>
      <c r="CD51" s="40"/>
      <c r="CE51" s="40"/>
      <c r="CF51" s="40"/>
      <c r="CG51" s="40"/>
      <c r="CH51" s="40"/>
      <c r="CI51" s="4">
        <v>54481</v>
      </c>
      <c r="CJ51" s="4">
        <v>0</v>
      </c>
      <c r="CK51" s="4">
        <v>0</v>
      </c>
      <c r="CL51" s="4">
        <v>0</v>
      </c>
      <c r="CM51" s="4">
        <f t="shared" si="1"/>
        <v>54481</v>
      </c>
      <c r="CN51" s="40"/>
      <c r="CO51" s="40"/>
      <c r="CP51" s="40"/>
      <c r="CQ51" s="40"/>
      <c r="CR51" s="40"/>
      <c r="CS51" s="40"/>
      <c r="CT51" s="40"/>
      <c r="CU51" s="40"/>
      <c r="CV51" s="40"/>
      <c r="CW51" s="40"/>
      <c r="CX51" s="40"/>
      <c r="CY51" s="40"/>
      <c r="CZ51" s="40"/>
      <c r="DA51" s="40"/>
      <c r="DB51" s="40"/>
      <c r="DC51" s="40"/>
      <c r="DD51" s="40"/>
      <c r="DE51" s="40"/>
      <c r="DF51" s="40"/>
      <c r="DG51" s="40"/>
      <c r="DH51" s="4">
        <v>0</v>
      </c>
      <c r="DI51" s="4">
        <v>0</v>
      </c>
      <c r="DJ51" s="4">
        <v>0</v>
      </c>
      <c r="DK51" s="4">
        <v>0</v>
      </c>
      <c r="DL51" s="4"/>
      <c r="DM51" s="40"/>
      <c r="DN51" s="40"/>
      <c r="DO51" s="40"/>
      <c r="DP51" s="40"/>
      <c r="DQ51" s="40"/>
      <c r="DR51" s="40"/>
      <c r="DS51" s="40"/>
      <c r="DT51" s="40"/>
      <c r="DU51" s="40"/>
      <c r="DV51" s="40"/>
      <c r="DW51" s="40"/>
      <c r="DX51" s="40"/>
      <c r="DY51" s="40"/>
      <c r="DZ51" s="40"/>
      <c r="EA51" s="40"/>
      <c r="EB51" s="40"/>
      <c r="EC51" s="40"/>
      <c r="ED51" s="40"/>
      <c r="EE51" s="40"/>
      <c r="EF51" s="40"/>
      <c r="EG51" s="5">
        <v>0</v>
      </c>
      <c r="EH51" s="5">
        <v>0</v>
      </c>
      <c r="EI51" s="45">
        <v>0</v>
      </c>
      <c r="EJ51" s="45">
        <v>0</v>
      </c>
      <c r="EK51" s="5"/>
      <c r="EL51" s="40"/>
      <c r="EM51" s="40"/>
      <c r="EN51" s="40"/>
      <c r="EO51" s="40"/>
      <c r="EP51" s="40"/>
      <c r="EQ51" s="40"/>
      <c r="ER51" s="40"/>
      <c r="ES51" s="40"/>
      <c r="ET51" s="40"/>
      <c r="EU51" s="40"/>
      <c r="EV51" s="40"/>
      <c r="EW51" s="40"/>
      <c r="EX51" s="40"/>
      <c r="EY51" s="40"/>
      <c r="EZ51" s="40"/>
      <c r="FA51" s="40"/>
      <c r="FB51" s="40"/>
      <c r="FC51" s="40"/>
      <c r="FD51" s="40"/>
      <c r="FE51" s="9"/>
      <c r="FF51" s="64"/>
      <c r="FG51" s="3">
        <v>0</v>
      </c>
      <c r="FH51" s="1">
        <v>0</v>
      </c>
    </row>
    <row r="52" spans="2:164" ht="30" customHeight="1" x14ac:dyDescent="0.45">
      <c r="B52" s="29"/>
      <c r="C52" s="30"/>
      <c r="D52" s="37"/>
      <c r="E52" s="38" t="s">
        <v>71</v>
      </c>
      <c r="F52" s="58"/>
      <c r="G52" s="58"/>
      <c r="H52" s="58"/>
      <c r="I52" s="58"/>
      <c r="J52" s="58"/>
      <c r="K52" s="58"/>
      <c r="L52" s="4">
        <v>283130.52</v>
      </c>
      <c r="M52" s="4">
        <v>256530.33</v>
      </c>
      <c r="N52" s="4">
        <v>271876.81</v>
      </c>
      <c r="O52" s="4">
        <v>193703.56</v>
      </c>
      <c r="P52" s="4">
        <v>1005241.22</v>
      </c>
      <c r="Q52" s="58"/>
      <c r="R52" s="58"/>
      <c r="S52" s="58"/>
      <c r="T52" s="58"/>
      <c r="U52" s="58"/>
      <c r="V52" s="58"/>
      <c r="W52" s="58"/>
      <c r="X52" s="58"/>
      <c r="Y52" s="58"/>
      <c r="Z52" s="58"/>
      <c r="AA52" s="58"/>
      <c r="AB52" s="58"/>
      <c r="AC52" s="58"/>
      <c r="AD52" s="58"/>
      <c r="AE52" s="58"/>
      <c r="AF52" s="58"/>
      <c r="AG52" s="58"/>
      <c r="AH52" s="58"/>
      <c r="AI52" s="58"/>
      <c r="AJ52" s="58"/>
      <c r="AK52" s="4"/>
      <c r="AL52" s="4"/>
      <c r="AM52" s="4"/>
      <c r="AN52" s="4"/>
      <c r="AO52" s="4"/>
      <c r="AP52" s="58"/>
      <c r="AQ52" s="58"/>
      <c r="AR52" s="58"/>
      <c r="AS52" s="58"/>
      <c r="AT52" s="58"/>
      <c r="AU52" s="58"/>
      <c r="AV52" s="58"/>
      <c r="AW52" s="58"/>
      <c r="AX52" s="58"/>
      <c r="AY52" s="58"/>
      <c r="AZ52" s="58"/>
      <c r="BA52" s="58"/>
      <c r="BB52" s="58"/>
      <c r="BC52" s="58"/>
      <c r="BD52" s="58"/>
      <c r="BE52" s="58"/>
      <c r="BF52" s="58"/>
      <c r="BG52" s="58"/>
      <c r="BH52" s="58"/>
      <c r="BI52" s="58"/>
      <c r="BJ52" s="4"/>
      <c r="BK52" s="4"/>
      <c r="BL52" s="4"/>
      <c r="BM52" s="4"/>
      <c r="BN52" s="4">
        <v>1382606.7</v>
      </c>
      <c r="BO52" s="58"/>
      <c r="BP52" s="58"/>
      <c r="BQ52" s="58"/>
      <c r="BR52" s="58"/>
      <c r="BS52" s="58"/>
      <c r="BT52" s="58"/>
      <c r="BU52" s="58"/>
      <c r="BV52" s="58"/>
      <c r="BW52" s="58"/>
      <c r="BX52" s="58"/>
      <c r="BY52" s="58"/>
      <c r="BZ52" s="58"/>
      <c r="CA52" s="58"/>
      <c r="CB52" s="58"/>
      <c r="CC52" s="58"/>
      <c r="CD52" s="58"/>
      <c r="CE52" s="58"/>
      <c r="CF52" s="58"/>
      <c r="CG52" s="58"/>
      <c r="CH52" s="58"/>
      <c r="CI52" s="4">
        <v>472799</v>
      </c>
      <c r="CJ52" s="4">
        <v>295669</v>
      </c>
      <c r="CK52" s="4">
        <v>250624</v>
      </c>
      <c r="CL52" s="4">
        <v>275542</v>
      </c>
      <c r="CM52" s="4">
        <f t="shared" si="1"/>
        <v>1294634</v>
      </c>
      <c r="CN52" s="58"/>
      <c r="CO52" s="58"/>
      <c r="CP52" s="58"/>
      <c r="CQ52" s="58"/>
      <c r="CR52" s="58"/>
      <c r="CS52" s="58"/>
      <c r="CT52" s="58"/>
      <c r="CU52" s="58"/>
      <c r="CV52" s="58"/>
      <c r="CW52" s="58"/>
      <c r="CX52" s="58"/>
      <c r="CY52" s="58"/>
      <c r="CZ52" s="58"/>
      <c r="DA52" s="58"/>
      <c r="DB52" s="58"/>
      <c r="DC52" s="58"/>
      <c r="DD52" s="58"/>
      <c r="DE52" s="58"/>
      <c r="DF52" s="58"/>
      <c r="DG52" s="58"/>
      <c r="DH52" s="4">
        <v>853850</v>
      </c>
      <c r="DI52" s="4">
        <v>372188</v>
      </c>
      <c r="DJ52" s="4">
        <f>1679141-DH52-DI52</f>
        <v>453103</v>
      </c>
      <c r="DK52" s="4">
        <f>2014680-DH52-DI52-DJ52</f>
        <v>335539</v>
      </c>
      <c r="DL52" s="4"/>
      <c r="DM52" s="58"/>
      <c r="DN52" s="58"/>
      <c r="DO52" s="58"/>
      <c r="DP52" s="58"/>
      <c r="DQ52" s="58"/>
      <c r="DR52" s="58"/>
      <c r="DS52" s="58"/>
      <c r="DT52" s="58"/>
      <c r="DU52" s="58"/>
      <c r="DV52" s="58"/>
      <c r="DW52" s="58"/>
      <c r="DX52" s="58"/>
      <c r="DY52" s="58"/>
      <c r="DZ52" s="58"/>
      <c r="EA52" s="58"/>
      <c r="EB52" s="58"/>
      <c r="EC52" s="58"/>
      <c r="ED52" s="58"/>
      <c r="EE52" s="58"/>
      <c r="EF52" s="58"/>
      <c r="EG52" s="5">
        <v>797886.06</v>
      </c>
      <c r="EH52" s="5">
        <f>1410100.89-EG52</f>
        <v>612214.82999999984</v>
      </c>
      <c r="EI52" s="45">
        <f>2074017.19-EG52-EH52</f>
        <v>663916.30000000005</v>
      </c>
      <c r="EJ52" s="45">
        <f>2527544.4-EG52-EH52-EI52</f>
        <v>453527.20999999996</v>
      </c>
      <c r="EK52" s="5"/>
      <c r="EL52" s="40"/>
      <c r="EM52" s="40"/>
      <c r="EN52" s="40"/>
      <c r="EO52" s="40"/>
      <c r="EP52" s="40"/>
      <c r="EQ52" s="40"/>
      <c r="ER52" s="40"/>
      <c r="ES52" s="40"/>
      <c r="ET52" s="40"/>
      <c r="EU52" s="40"/>
      <c r="EV52" s="40"/>
      <c r="EW52" s="40"/>
      <c r="EX52" s="40"/>
      <c r="EY52" s="40"/>
      <c r="EZ52" s="40"/>
      <c r="FA52" s="40"/>
      <c r="FB52" s="40"/>
      <c r="FC52" s="40"/>
      <c r="FD52" s="40"/>
      <c r="FE52" s="9"/>
      <c r="FF52" s="64"/>
      <c r="FG52" s="3">
        <v>0</v>
      </c>
      <c r="FH52" s="1">
        <v>0</v>
      </c>
    </row>
    <row r="53" spans="2:164" ht="30" customHeight="1" x14ac:dyDescent="0.45">
      <c r="B53" s="29"/>
      <c r="C53" s="30"/>
      <c r="D53" s="37"/>
      <c r="E53" s="38" t="s">
        <v>72</v>
      </c>
      <c r="F53" s="58"/>
      <c r="G53" s="58"/>
      <c r="H53" s="58"/>
      <c r="I53" s="58"/>
      <c r="J53" s="58"/>
      <c r="K53" s="58"/>
      <c r="L53" s="4">
        <v>0</v>
      </c>
      <c r="M53" s="4">
        <v>0</v>
      </c>
      <c r="N53" s="4">
        <v>0</v>
      </c>
      <c r="O53" s="4">
        <v>0</v>
      </c>
      <c r="P53" s="4">
        <v>0</v>
      </c>
      <c r="Q53" s="58"/>
      <c r="R53" s="58"/>
      <c r="S53" s="58"/>
      <c r="T53" s="58"/>
      <c r="U53" s="58"/>
      <c r="V53" s="58"/>
      <c r="W53" s="58"/>
      <c r="X53" s="58"/>
      <c r="Y53" s="58"/>
      <c r="Z53" s="58"/>
      <c r="AA53" s="58"/>
      <c r="AB53" s="58"/>
      <c r="AC53" s="58"/>
      <c r="AD53" s="58"/>
      <c r="AE53" s="58"/>
      <c r="AF53" s="58"/>
      <c r="AG53" s="58"/>
      <c r="AH53" s="58"/>
      <c r="AI53" s="58"/>
      <c r="AJ53" s="58"/>
      <c r="AK53" s="4"/>
      <c r="AL53" s="4"/>
      <c r="AM53" s="4"/>
      <c r="AN53" s="4"/>
      <c r="AO53" s="4"/>
      <c r="AP53" s="58"/>
      <c r="AQ53" s="58"/>
      <c r="AR53" s="58"/>
      <c r="AS53" s="58"/>
      <c r="AT53" s="58"/>
      <c r="AU53" s="58"/>
      <c r="AV53" s="58"/>
      <c r="AW53" s="58"/>
      <c r="AX53" s="58"/>
      <c r="AY53" s="58"/>
      <c r="AZ53" s="58"/>
      <c r="BA53" s="58"/>
      <c r="BB53" s="58"/>
      <c r="BC53" s="58"/>
      <c r="BD53" s="58"/>
      <c r="BE53" s="58"/>
      <c r="BF53" s="58"/>
      <c r="BG53" s="58"/>
      <c r="BH53" s="58"/>
      <c r="BI53" s="58"/>
      <c r="BJ53" s="4"/>
      <c r="BK53" s="4"/>
      <c r="BL53" s="4"/>
      <c r="BM53" s="4"/>
      <c r="BN53" s="4">
        <v>34087.78</v>
      </c>
      <c r="BO53" s="58"/>
      <c r="BP53" s="58"/>
      <c r="BQ53" s="58"/>
      <c r="BR53" s="58"/>
      <c r="BS53" s="58"/>
      <c r="BT53" s="58"/>
      <c r="BU53" s="58"/>
      <c r="BV53" s="58"/>
      <c r="BW53" s="58"/>
      <c r="BX53" s="58"/>
      <c r="BY53" s="58"/>
      <c r="BZ53" s="58"/>
      <c r="CA53" s="58"/>
      <c r="CB53" s="58"/>
      <c r="CC53" s="58"/>
      <c r="CD53" s="58"/>
      <c r="CE53" s="58"/>
      <c r="CF53" s="58"/>
      <c r="CG53" s="58"/>
      <c r="CH53" s="58"/>
      <c r="CI53" s="4">
        <v>3078</v>
      </c>
      <c r="CJ53" s="4">
        <v>7178</v>
      </c>
      <c r="CK53" s="4">
        <v>19116</v>
      </c>
      <c r="CL53" s="4">
        <v>24538</v>
      </c>
      <c r="CM53" s="4">
        <f t="shared" si="1"/>
        <v>53910</v>
      </c>
      <c r="CN53" s="58"/>
      <c r="CO53" s="58"/>
      <c r="CP53" s="58"/>
      <c r="CQ53" s="58"/>
      <c r="CR53" s="58"/>
      <c r="CS53" s="58"/>
      <c r="CT53" s="58"/>
      <c r="CU53" s="58"/>
      <c r="CV53" s="58"/>
      <c r="CW53" s="58"/>
      <c r="CX53" s="58"/>
      <c r="CY53" s="58"/>
      <c r="CZ53" s="58"/>
      <c r="DA53" s="58"/>
      <c r="DB53" s="58"/>
      <c r="DC53" s="58"/>
      <c r="DD53" s="58"/>
      <c r="DE53" s="58"/>
      <c r="DF53" s="58"/>
      <c r="DG53" s="58"/>
      <c r="DH53" s="4">
        <v>1490</v>
      </c>
      <c r="DI53" s="4">
        <v>1916</v>
      </c>
      <c r="DJ53" s="4">
        <f>6222-DH53-DI53</f>
        <v>2816</v>
      </c>
      <c r="DK53" s="4">
        <f>9604-DH53-DI53-DJ53</f>
        <v>3382</v>
      </c>
      <c r="DL53" s="4"/>
      <c r="DM53" s="58"/>
      <c r="DN53" s="58"/>
      <c r="DO53" s="58"/>
      <c r="DP53" s="58"/>
      <c r="DQ53" s="58"/>
      <c r="DR53" s="58"/>
      <c r="DS53" s="58"/>
      <c r="DT53" s="58"/>
      <c r="DU53" s="58"/>
      <c r="DV53" s="58"/>
      <c r="DW53" s="58"/>
      <c r="DX53" s="58"/>
      <c r="DY53" s="58"/>
      <c r="DZ53" s="58"/>
      <c r="EA53" s="58"/>
      <c r="EB53" s="58"/>
      <c r="EC53" s="58"/>
      <c r="ED53" s="58"/>
      <c r="EE53" s="58"/>
      <c r="EF53" s="58"/>
      <c r="EG53" s="5">
        <v>1750.73</v>
      </c>
      <c r="EH53" s="5">
        <f>3702.49-EG53</f>
        <v>1951.7599999999998</v>
      </c>
      <c r="EI53" s="45">
        <f>6275.4-EG53-EH53</f>
        <v>2572.9100000000003</v>
      </c>
      <c r="EJ53" s="45">
        <f>7340.55-EG53-EH53-EI53</f>
        <v>1065.1499999999996</v>
      </c>
      <c r="EK53" s="5"/>
      <c r="EL53" s="40"/>
      <c r="EM53" s="40"/>
      <c r="EN53" s="40"/>
      <c r="EO53" s="40"/>
      <c r="EP53" s="40"/>
      <c r="EQ53" s="40"/>
      <c r="ER53" s="40"/>
      <c r="ES53" s="40"/>
      <c r="ET53" s="40"/>
      <c r="EU53" s="40"/>
      <c r="EV53" s="40"/>
      <c r="EW53" s="40"/>
      <c r="EX53" s="40"/>
      <c r="EY53" s="40"/>
      <c r="EZ53" s="40"/>
      <c r="FA53" s="40"/>
      <c r="FB53" s="40"/>
      <c r="FC53" s="40"/>
      <c r="FD53" s="40"/>
      <c r="FE53" s="9"/>
      <c r="FF53" s="64"/>
      <c r="FG53" s="3">
        <v>0</v>
      </c>
      <c r="FH53" s="1">
        <v>0</v>
      </c>
    </row>
    <row r="54" spans="2:164" ht="30" customHeight="1" x14ac:dyDescent="0.45">
      <c r="B54" s="29"/>
      <c r="C54" s="30"/>
      <c r="D54" s="37"/>
      <c r="E54" s="38" t="s">
        <v>73</v>
      </c>
      <c r="F54" s="58"/>
      <c r="G54" s="58"/>
      <c r="H54" s="58"/>
      <c r="I54" s="58"/>
      <c r="J54" s="58"/>
      <c r="K54" s="58"/>
      <c r="L54" s="4">
        <v>0</v>
      </c>
      <c r="M54" s="4">
        <v>0</v>
      </c>
      <c r="N54" s="4">
        <v>0</v>
      </c>
      <c r="O54" s="4">
        <v>0</v>
      </c>
      <c r="P54" s="4">
        <v>0</v>
      </c>
      <c r="Q54" s="58"/>
      <c r="R54" s="58"/>
      <c r="S54" s="58"/>
      <c r="T54" s="58"/>
      <c r="U54" s="58"/>
      <c r="V54" s="58"/>
      <c r="W54" s="58"/>
      <c r="X54" s="58"/>
      <c r="Y54" s="58"/>
      <c r="Z54" s="58"/>
      <c r="AA54" s="58"/>
      <c r="AB54" s="58"/>
      <c r="AC54" s="58"/>
      <c r="AD54" s="58"/>
      <c r="AE54" s="58"/>
      <c r="AF54" s="58"/>
      <c r="AG54" s="58"/>
      <c r="AH54" s="58"/>
      <c r="AI54" s="58"/>
      <c r="AJ54" s="58"/>
      <c r="AK54" s="4"/>
      <c r="AL54" s="4"/>
      <c r="AM54" s="4"/>
      <c r="AN54" s="4"/>
      <c r="AO54" s="4"/>
      <c r="AP54" s="58"/>
      <c r="AQ54" s="58"/>
      <c r="AR54" s="58"/>
      <c r="AS54" s="58"/>
      <c r="AT54" s="58"/>
      <c r="AU54" s="58"/>
      <c r="AV54" s="58"/>
      <c r="AW54" s="58"/>
      <c r="AX54" s="58"/>
      <c r="AY54" s="58"/>
      <c r="AZ54" s="58"/>
      <c r="BA54" s="58"/>
      <c r="BB54" s="58"/>
      <c r="BC54" s="58"/>
      <c r="BD54" s="58"/>
      <c r="BE54" s="58"/>
      <c r="BF54" s="58"/>
      <c r="BG54" s="58"/>
      <c r="BH54" s="58"/>
      <c r="BI54" s="58"/>
      <c r="BJ54" s="4"/>
      <c r="BK54" s="4"/>
      <c r="BL54" s="4"/>
      <c r="BM54" s="4"/>
      <c r="BN54" s="4">
        <v>608910.68000000005</v>
      </c>
      <c r="BO54" s="58"/>
      <c r="BP54" s="58"/>
      <c r="BQ54" s="58"/>
      <c r="BR54" s="58"/>
      <c r="BS54" s="58"/>
      <c r="BT54" s="58"/>
      <c r="BU54" s="58"/>
      <c r="BV54" s="58"/>
      <c r="BW54" s="58"/>
      <c r="BX54" s="58"/>
      <c r="BY54" s="58"/>
      <c r="BZ54" s="58"/>
      <c r="CA54" s="58"/>
      <c r="CB54" s="58"/>
      <c r="CC54" s="58"/>
      <c r="CD54" s="58"/>
      <c r="CE54" s="58"/>
      <c r="CF54" s="58"/>
      <c r="CG54" s="58"/>
      <c r="CH54" s="58"/>
      <c r="CI54" s="4">
        <v>239200</v>
      </c>
      <c r="CJ54" s="4">
        <v>186498</v>
      </c>
      <c r="CK54" s="4">
        <v>244586</v>
      </c>
      <c r="CL54" s="4">
        <v>111177</v>
      </c>
      <c r="CM54" s="4">
        <f t="shared" si="1"/>
        <v>781461</v>
      </c>
      <c r="CN54" s="58"/>
      <c r="CO54" s="58"/>
      <c r="CP54" s="58"/>
      <c r="CQ54" s="58"/>
      <c r="CR54" s="58"/>
      <c r="CS54" s="58"/>
      <c r="CT54" s="58"/>
      <c r="CU54" s="58"/>
      <c r="CV54" s="58"/>
      <c r="CW54" s="58"/>
      <c r="CX54" s="58"/>
      <c r="CY54" s="58"/>
      <c r="CZ54" s="58"/>
      <c r="DA54" s="58"/>
      <c r="DB54" s="58"/>
      <c r="DC54" s="58"/>
      <c r="DD54" s="58"/>
      <c r="DE54" s="58"/>
      <c r="DF54" s="58"/>
      <c r="DG54" s="58"/>
      <c r="DH54" s="4">
        <v>98527</v>
      </c>
      <c r="DI54" s="4">
        <v>89223</v>
      </c>
      <c r="DJ54" s="4">
        <f>268301-DH54-DI54</f>
        <v>80551</v>
      </c>
      <c r="DK54" s="4">
        <f>374349-DH54-DI54-DJ54</f>
        <v>106048</v>
      </c>
      <c r="DL54" s="4"/>
      <c r="DM54" s="58"/>
      <c r="DN54" s="58"/>
      <c r="DO54" s="58"/>
      <c r="DP54" s="58"/>
      <c r="DQ54" s="58"/>
      <c r="DR54" s="58"/>
      <c r="DS54" s="58"/>
      <c r="DT54" s="58"/>
      <c r="DU54" s="58"/>
      <c r="DV54" s="58"/>
      <c r="DW54" s="58"/>
      <c r="DX54" s="58"/>
      <c r="DY54" s="58"/>
      <c r="DZ54" s="58"/>
      <c r="EA54" s="58"/>
      <c r="EB54" s="58"/>
      <c r="EC54" s="58"/>
      <c r="ED54" s="58"/>
      <c r="EE54" s="58"/>
      <c r="EF54" s="58"/>
      <c r="EG54" s="5">
        <v>115731.76</v>
      </c>
      <c r="EH54" s="5">
        <f>388324.66-EG54</f>
        <v>272592.89999999997</v>
      </c>
      <c r="EI54" s="45">
        <f>532166.19-EG54-EH54</f>
        <v>143841.52999999997</v>
      </c>
      <c r="EJ54" s="45">
        <f>602824.83-EG54-EH54-EI54</f>
        <v>70658.640000000014</v>
      </c>
      <c r="EK54" s="5"/>
      <c r="EL54" s="40"/>
      <c r="EM54" s="40"/>
      <c r="EN54" s="40"/>
      <c r="EO54" s="40"/>
      <c r="EP54" s="40"/>
      <c r="EQ54" s="40"/>
      <c r="ER54" s="40"/>
      <c r="ES54" s="40"/>
      <c r="ET54" s="40"/>
      <c r="EU54" s="40"/>
      <c r="EV54" s="40"/>
      <c r="EW54" s="40"/>
      <c r="EX54" s="40"/>
      <c r="EY54" s="40"/>
      <c r="EZ54" s="40"/>
      <c r="FA54" s="40"/>
      <c r="FB54" s="40"/>
      <c r="FC54" s="40"/>
      <c r="FD54" s="40"/>
      <c r="FE54" s="9"/>
      <c r="FF54" s="64"/>
      <c r="FG54" s="3">
        <v>0</v>
      </c>
      <c r="FH54" s="1">
        <v>0</v>
      </c>
    </row>
    <row r="55" spans="2:164" ht="30" customHeight="1" x14ac:dyDescent="0.45">
      <c r="B55" s="29"/>
      <c r="C55" s="30"/>
      <c r="D55" s="37"/>
      <c r="E55" s="38" t="s">
        <v>74</v>
      </c>
      <c r="F55" s="58"/>
      <c r="G55" s="58"/>
      <c r="H55" s="58"/>
      <c r="I55" s="58"/>
      <c r="J55" s="58"/>
      <c r="K55" s="58"/>
      <c r="L55" s="4">
        <v>185406.82</v>
      </c>
      <c r="M55" s="4">
        <v>277209.59000000003</v>
      </c>
      <c r="N55" s="4">
        <v>276899.69</v>
      </c>
      <c r="O55" s="4">
        <v>89248.58</v>
      </c>
      <c r="P55" s="4">
        <v>828764.68</v>
      </c>
      <c r="Q55" s="58"/>
      <c r="R55" s="58"/>
      <c r="S55" s="58"/>
      <c r="T55" s="58"/>
      <c r="U55" s="58"/>
      <c r="V55" s="58"/>
      <c r="W55" s="58"/>
      <c r="X55" s="58"/>
      <c r="Y55" s="58"/>
      <c r="Z55" s="58"/>
      <c r="AA55" s="58"/>
      <c r="AB55" s="58"/>
      <c r="AC55" s="58"/>
      <c r="AD55" s="58"/>
      <c r="AE55" s="58"/>
      <c r="AF55" s="58"/>
      <c r="AG55" s="58"/>
      <c r="AH55" s="58"/>
      <c r="AI55" s="58"/>
      <c r="AJ55" s="58"/>
      <c r="AK55" s="4"/>
      <c r="AL55" s="4"/>
      <c r="AM55" s="4"/>
      <c r="AN55" s="4"/>
      <c r="AO55" s="4"/>
      <c r="AP55" s="58"/>
      <c r="AQ55" s="58"/>
      <c r="AR55" s="58"/>
      <c r="AS55" s="58"/>
      <c r="AT55" s="58"/>
      <c r="AU55" s="58"/>
      <c r="AV55" s="58"/>
      <c r="AW55" s="58"/>
      <c r="AX55" s="58"/>
      <c r="AY55" s="58"/>
      <c r="AZ55" s="58"/>
      <c r="BA55" s="58"/>
      <c r="BB55" s="58"/>
      <c r="BC55" s="58"/>
      <c r="BD55" s="58"/>
      <c r="BE55" s="58"/>
      <c r="BF55" s="58"/>
      <c r="BG55" s="58"/>
      <c r="BH55" s="58"/>
      <c r="BI55" s="58"/>
      <c r="BJ55" s="4"/>
      <c r="BK55" s="4"/>
      <c r="BL55" s="4"/>
      <c r="BM55" s="4"/>
      <c r="BN55" s="4"/>
      <c r="BO55" s="58"/>
      <c r="BP55" s="58"/>
      <c r="BQ55" s="58"/>
      <c r="BR55" s="58"/>
      <c r="BS55" s="58"/>
      <c r="BT55" s="58"/>
      <c r="BU55" s="58"/>
      <c r="BV55" s="58"/>
      <c r="BW55" s="58"/>
      <c r="BX55" s="58"/>
      <c r="BY55" s="58"/>
      <c r="BZ55" s="58"/>
      <c r="CA55" s="58"/>
      <c r="CB55" s="58"/>
      <c r="CC55" s="58"/>
      <c r="CD55" s="58"/>
      <c r="CE55" s="58"/>
      <c r="CF55" s="58"/>
      <c r="CG55" s="58"/>
      <c r="CH55" s="58"/>
      <c r="CI55" s="4"/>
      <c r="CJ55" s="4">
        <v>0</v>
      </c>
      <c r="CK55" s="4">
        <v>0</v>
      </c>
      <c r="CL55" s="4">
        <v>0</v>
      </c>
      <c r="CM55" s="4">
        <f t="shared" si="1"/>
        <v>0</v>
      </c>
      <c r="CN55" s="58"/>
      <c r="CO55" s="58"/>
      <c r="CP55" s="58"/>
      <c r="CQ55" s="58"/>
      <c r="CR55" s="58"/>
      <c r="CS55" s="58"/>
      <c r="CT55" s="58"/>
      <c r="CU55" s="58"/>
      <c r="CV55" s="58"/>
      <c r="CW55" s="58"/>
      <c r="CX55" s="58"/>
      <c r="CY55" s="58"/>
      <c r="CZ55" s="58"/>
      <c r="DA55" s="58"/>
      <c r="DB55" s="58"/>
      <c r="DC55" s="58"/>
      <c r="DD55" s="58"/>
      <c r="DE55" s="58"/>
      <c r="DF55" s="58"/>
      <c r="DG55" s="58"/>
      <c r="DH55" s="4">
        <v>0</v>
      </c>
      <c r="DI55" s="4">
        <v>0</v>
      </c>
      <c r="DJ55" s="4">
        <v>0</v>
      </c>
      <c r="DK55" s="4">
        <v>0</v>
      </c>
      <c r="DL55" s="4"/>
      <c r="DM55" s="58"/>
      <c r="DN55" s="58"/>
      <c r="DO55" s="58"/>
      <c r="DP55" s="58"/>
      <c r="DQ55" s="58"/>
      <c r="DR55" s="58"/>
      <c r="DS55" s="58"/>
      <c r="DT55" s="58"/>
      <c r="DU55" s="58"/>
      <c r="DV55" s="58"/>
      <c r="DW55" s="58"/>
      <c r="DX55" s="58"/>
      <c r="DY55" s="58"/>
      <c r="DZ55" s="58"/>
      <c r="EA55" s="58"/>
      <c r="EB55" s="58"/>
      <c r="EC55" s="58"/>
      <c r="ED55" s="58"/>
      <c r="EE55" s="58"/>
      <c r="EF55" s="58"/>
      <c r="EG55" s="5">
        <v>0</v>
      </c>
      <c r="EH55" s="5">
        <v>0</v>
      </c>
      <c r="EI55" s="45">
        <v>0</v>
      </c>
      <c r="EJ55" s="45">
        <v>0</v>
      </c>
      <c r="EK55" s="5"/>
      <c r="EL55" s="40"/>
      <c r="EM55" s="40"/>
      <c r="EN55" s="40"/>
      <c r="EO55" s="40"/>
      <c r="EP55" s="40"/>
      <c r="EQ55" s="40"/>
      <c r="ER55" s="40"/>
      <c r="ES55" s="40"/>
      <c r="ET55" s="40"/>
      <c r="EU55" s="40"/>
      <c r="EV55" s="40"/>
      <c r="EW55" s="40"/>
      <c r="EX55" s="40"/>
      <c r="EY55" s="40"/>
      <c r="EZ55" s="40"/>
      <c r="FA55" s="40"/>
      <c r="FB55" s="40"/>
      <c r="FC55" s="40"/>
      <c r="FD55" s="40"/>
      <c r="FE55" s="9"/>
      <c r="FF55" s="64"/>
      <c r="FG55" s="3">
        <v>0</v>
      </c>
      <c r="FH55" s="1">
        <v>0</v>
      </c>
    </row>
    <row r="56" spans="2:164" ht="30" customHeight="1" x14ac:dyDescent="0.45">
      <c r="B56" s="29"/>
      <c r="C56" s="30"/>
      <c r="D56" s="39" t="s">
        <v>41</v>
      </c>
      <c r="E56" s="38" t="s">
        <v>75</v>
      </c>
      <c r="F56" s="58"/>
      <c r="G56" s="58"/>
      <c r="H56" s="58"/>
      <c r="I56" s="58"/>
      <c r="J56" s="58"/>
      <c r="K56" s="58"/>
      <c r="L56" s="4">
        <v>0</v>
      </c>
      <c r="M56" s="4">
        <v>223025</v>
      </c>
      <c r="N56" s="4">
        <v>687790</v>
      </c>
      <c r="O56" s="4">
        <v>663173</v>
      </c>
      <c r="P56" s="4">
        <v>1573988</v>
      </c>
      <c r="Q56" s="58"/>
      <c r="R56" s="58"/>
      <c r="S56" s="58"/>
      <c r="T56" s="58"/>
      <c r="U56" s="58"/>
      <c r="V56" s="58"/>
      <c r="W56" s="58"/>
      <c r="X56" s="58"/>
      <c r="Y56" s="58"/>
      <c r="Z56" s="58"/>
      <c r="AA56" s="58"/>
      <c r="AB56" s="58"/>
      <c r="AC56" s="58"/>
      <c r="AD56" s="58"/>
      <c r="AE56" s="58"/>
      <c r="AF56" s="58"/>
      <c r="AG56" s="58"/>
      <c r="AH56" s="58"/>
      <c r="AI56" s="58"/>
      <c r="AJ56" s="58"/>
      <c r="AK56" s="4"/>
      <c r="AL56" s="4"/>
      <c r="AM56" s="4"/>
      <c r="AN56" s="4"/>
      <c r="AO56" s="4"/>
      <c r="AP56" s="58"/>
      <c r="AQ56" s="58"/>
      <c r="AR56" s="58"/>
      <c r="AS56" s="58"/>
      <c r="AT56" s="58"/>
      <c r="AU56" s="58"/>
      <c r="AV56" s="58"/>
      <c r="AW56" s="58"/>
      <c r="AX56" s="58"/>
      <c r="AY56" s="58"/>
      <c r="AZ56" s="58"/>
      <c r="BA56" s="58"/>
      <c r="BB56" s="58"/>
      <c r="BC56" s="58"/>
      <c r="BD56" s="58"/>
      <c r="BE56" s="58"/>
      <c r="BF56" s="58"/>
      <c r="BG56" s="58"/>
      <c r="BH56" s="58"/>
      <c r="BI56" s="58"/>
      <c r="BJ56" s="4"/>
      <c r="BK56" s="4"/>
      <c r="BL56" s="4"/>
      <c r="BM56" s="4"/>
      <c r="BN56" s="4">
        <v>40499147.920000002</v>
      </c>
      <c r="BO56" s="58"/>
      <c r="BP56" s="58"/>
      <c r="BQ56" s="58"/>
      <c r="BR56" s="58"/>
      <c r="BS56" s="58"/>
      <c r="BT56" s="58"/>
      <c r="BU56" s="58"/>
      <c r="BV56" s="58"/>
      <c r="BW56" s="58"/>
      <c r="BX56" s="58"/>
      <c r="BY56" s="58"/>
      <c r="BZ56" s="58"/>
      <c r="CA56" s="58"/>
      <c r="CB56" s="58"/>
      <c r="CC56" s="58"/>
      <c r="CD56" s="58"/>
      <c r="CE56" s="58"/>
      <c r="CF56" s="58"/>
      <c r="CG56" s="58"/>
      <c r="CH56" s="58"/>
      <c r="CI56" s="4">
        <v>10519162</v>
      </c>
      <c r="CJ56" s="4">
        <v>11621420</v>
      </c>
      <c r="CK56" s="4">
        <v>9588721</v>
      </c>
      <c r="CL56" s="4">
        <v>8434323</v>
      </c>
      <c r="CM56" s="4">
        <f t="shared" si="1"/>
        <v>40163626</v>
      </c>
      <c r="CN56" s="58"/>
      <c r="CO56" s="58"/>
      <c r="CP56" s="58"/>
      <c r="CQ56" s="58"/>
      <c r="CR56" s="58"/>
      <c r="CS56" s="58"/>
      <c r="CT56" s="58"/>
      <c r="CU56" s="58"/>
      <c r="CV56" s="58"/>
      <c r="CW56" s="58"/>
      <c r="CX56" s="58"/>
      <c r="CY56" s="58"/>
      <c r="CZ56" s="58"/>
      <c r="DA56" s="58"/>
      <c r="DB56" s="58"/>
      <c r="DC56" s="58"/>
      <c r="DD56" s="58"/>
      <c r="DE56" s="58"/>
      <c r="DF56" s="58"/>
      <c r="DG56" s="58"/>
      <c r="DH56" s="4">
        <v>10026333</v>
      </c>
      <c r="DI56" s="4">
        <v>9892945</v>
      </c>
      <c r="DJ56" s="4">
        <f>27763479-DH56-DI56</f>
        <v>7844201</v>
      </c>
      <c r="DK56" s="4">
        <f>36354534-DH56-DI56-DJ56</f>
        <v>8591055</v>
      </c>
      <c r="DL56" s="4"/>
      <c r="DM56" s="58"/>
      <c r="DN56" s="58"/>
      <c r="DO56" s="58"/>
      <c r="DP56" s="58"/>
      <c r="DQ56" s="58"/>
      <c r="DR56" s="58"/>
      <c r="DS56" s="58"/>
      <c r="DT56" s="58"/>
      <c r="DU56" s="58"/>
      <c r="DV56" s="58"/>
      <c r="DW56" s="58"/>
      <c r="DX56" s="58"/>
      <c r="DY56" s="58"/>
      <c r="DZ56" s="58"/>
      <c r="EA56" s="58"/>
      <c r="EB56" s="58"/>
      <c r="EC56" s="58"/>
      <c r="ED56" s="58"/>
      <c r="EE56" s="58"/>
      <c r="EF56" s="58"/>
      <c r="EG56" s="5">
        <v>10617374.800000001</v>
      </c>
      <c r="EH56" s="5">
        <f>21943319.5-EG56</f>
        <v>11325944.699999999</v>
      </c>
      <c r="EI56" s="45">
        <f>30331804.84-EG56-EH56</f>
        <v>8388485.3399999999</v>
      </c>
      <c r="EJ56" s="45">
        <f>38807969.24-EI56-EH56-EG56</f>
        <v>8476164.4000000022</v>
      </c>
      <c r="EK56" s="5"/>
      <c r="EL56" s="40"/>
      <c r="EM56" s="40"/>
      <c r="EN56" s="40"/>
      <c r="EO56" s="40"/>
      <c r="EP56" s="40"/>
      <c r="EQ56" s="40"/>
      <c r="ER56" s="40"/>
      <c r="ES56" s="40"/>
      <c r="ET56" s="40"/>
      <c r="EU56" s="40"/>
      <c r="EV56" s="40"/>
      <c r="EW56" s="40"/>
      <c r="EX56" s="40"/>
      <c r="EY56" s="40"/>
      <c r="EZ56" s="40"/>
      <c r="FA56" s="40"/>
      <c r="FB56" s="40"/>
      <c r="FC56" s="40"/>
      <c r="FD56" s="40"/>
      <c r="FE56" s="9"/>
      <c r="FF56" s="64"/>
      <c r="FG56" s="3">
        <v>0</v>
      </c>
      <c r="FH56" s="1">
        <v>0</v>
      </c>
    </row>
    <row r="57" spans="2:164" ht="30" customHeight="1" x14ac:dyDescent="0.45">
      <c r="B57" s="29"/>
      <c r="C57" s="30"/>
      <c r="D57" s="37"/>
      <c r="E57" s="38" t="s">
        <v>76</v>
      </c>
      <c r="F57" s="58"/>
      <c r="G57" s="58"/>
      <c r="H57" s="58"/>
      <c r="I57" s="58"/>
      <c r="J57" s="58"/>
      <c r="K57" s="58"/>
      <c r="L57" s="4">
        <v>0</v>
      </c>
      <c r="M57" s="4">
        <v>687144.33</v>
      </c>
      <c r="N57" s="4">
        <v>0</v>
      </c>
      <c r="O57" s="4">
        <v>0</v>
      </c>
      <c r="P57" s="4">
        <v>687144.33</v>
      </c>
      <c r="Q57" s="58"/>
      <c r="R57" s="58"/>
      <c r="S57" s="58"/>
      <c r="T57" s="58"/>
      <c r="U57" s="58"/>
      <c r="V57" s="58"/>
      <c r="W57" s="58"/>
      <c r="X57" s="58"/>
      <c r="Y57" s="58"/>
      <c r="Z57" s="58"/>
      <c r="AA57" s="58"/>
      <c r="AB57" s="58"/>
      <c r="AC57" s="58"/>
      <c r="AD57" s="58"/>
      <c r="AE57" s="58"/>
      <c r="AF57" s="58"/>
      <c r="AG57" s="58"/>
      <c r="AH57" s="58"/>
      <c r="AI57" s="58"/>
      <c r="AJ57" s="58"/>
      <c r="AK57" s="4"/>
      <c r="AL57" s="4"/>
      <c r="AM57" s="4"/>
      <c r="AN57" s="4"/>
      <c r="AO57" s="4"/>
      <c r="AP57" s="58"/>
      <c r="AQ57" s="58"/>
      <c r="AR57" s="58"/>
      <c r="AS57" s="58"/>
      <c r="AT57" s="58"/>
      <c r="AU57" s="58"/>
      <c r="AV57" s="58"/>
      <c r="AW57" s="58"/>
      <c r="AX57" s="58"/>
      <c r="AY57" s="58"/>
      <c r="AZ57" s="58"/>
      <c r="BA57" s="58"/>
      <c r="BB57" s="58"/>
      <c r="BC57" s="58"/>
      <c r="BD57" s="58"/>
      <c r="BE57" s="58"/>
      <c r="BF57" s="58"/>
      <c r="BG57" s="58"/>
      <c r="BH57" s="58"/>
      <c r="BI57" s="58"/>
      <c r="BJ57" s="4"/>
      <c r="BK57" s="4"/>
      <c r="BL57" s="4"/>
      <c r="BM57" s="4"/>
      <c r="BN57" s="4">
        <v>13087810.189999999</v>
      </c>
      <c r="BO57" s="58"/>
      <c r="BP57" s="58"/>
      <c r="BQ57" s="58"/>
      <c r="BR57" s="58"/>
      <c r="BS57" s="58"/>
      <c r="BT57" s="58"/>
      <c r="BU57" s="58"/>
      <c r="BV57" s="58"/>
      <c r="BW57" s="58"/>
      <c r="BX57" s="58"/>
      <c r="BY57" s="58"/>
      <c r="BZ57" s="58"/>
      <c r="CA57" s="58"/>
      <c r="CB57" s="58"/>
      <c r="CC57" s="58"/>
      <c r="CD57" s="58"/>
      <c r="CE57" s="58"/>
      <c r="CF57" s="58"/>
      <c r="CG57" s="58"/>
      <c r="CH57" s="58"/>
      <c r="CI57" s="4">
        <v>3391850</v>
      </c>
      <c r="CJ57" s="4">
        <v>3203365</v>
      </c>
      <c r="CK57" s="4">
        <v>3190044</v>
      </c>
      <c r="CL57" s="4">
        <v>2962814</v>
      </c>
      <c r="CM57" s="4">
        <f t="shared" si="1"/>
        <v>12748073</v>
      </c>
      <c r="CN57" s="58"/>
      <c r="CO57" s="58"/>
      <c r="CP57" s="58"/>
      <c r="CQ57" s="58"/>
      <c r="CR57" s="58"/>
      <c r="CS57" s="58"/>
      <c r="CT57" s="58"/>
      <c r="CU57" s="58"/>
      <c r="CV57" s="58"/>
      <c r="CW57" s="58"/>
      <c r="CX57" s="58"/>
      <c r="CY57" s="58"/>
      <c r="CZ57" s="58"/>
      <c r="DA57" s="58"/>
      <c r="DB57" s="58"/>
      <c r="DC57" s="58"/>
      <c r="DD57" s="58"/>
      <c r="DE57" s="58"/>
      <c r="DF57" s="58"/>
      <c r="DG57" s="58"/>
      <c r="DH57" s="4">
        <v>3293673</v>
      </c>
      <c r="DI57" s="4">
        <v>3216403</v>
      </c>
      <c r="DJ57" s="4">
        <f>9671049-DH57-DI57</f>
        <v>3160973</v>
      </c>
      <c r="DK57" s="4">
        <f>12819912-DH57-DI57-DJ57</f>
        <v>3148863</v>
      </c>
      <c r="DL57" s="4"/>
      <c r="DM57" s="58"/>
      <c r="DN57" s="58"/>
      <c r="DO57" s="58"/>
      <c r="DP57" s="58"/>
      <c r="DQ57" s="58"/>
      <c r="DR57" s="58"/>
      <c r="DS57" s="58"/>
      <c r="DT57" s="58"/>
      <c r="DU57" s="58"/>
      <c r="DV57" s="58"/>
      <c r="DW57" s="58"/>
      <c r="DX57" s="58"/>
      <c r="DY57" s="58"/>
      <c r="DZ57" s="58"/>
      <c r="EA57" s="58"/>
      <c r="EB57" s="58"/>
      <c r="EC57" s="58"/>
      <c r="ED57" s="58"/>
      <c r="EE57" s="58"/>
      <c r="EF57" s="58"/>
      <c r="EG57" s="5">
        <v>3345771.16</v>
      </c>
      <c r="EH57" s="5">
        <f>6528373.21-EG57</f>
        <v>3182602.05</v>
      </c>
      <c r="EI57" s="45">
        <f>9717818.96-EG57-EH57</f>
        <v>3189445.7500000009</v>
      </c>
      <c r="EJ57" s="45">
        <f>12835816.05-EI57-EH57-EG57</f>
        <v>3117997.0900000008</v>
      </c>
      <c r="EK57" s="5"/>
      <c r="EL57" s="40"/>
      <c r="EM57" s="40"/>
      <c r="EN57" s="40"/>
      <c r="EO57" s="40"/>
      <c r="EP57" s="40"/>
      <c r="EQ57" s="40"/>
      <c r="ER57" s="40"/>
      <c r="ES57" s="40"/>
      <c r="ET57" s="40"/>
      <c r="EU57" s="40"/>
      <c r="EV57" s="40"/>
      <c r="EW57" s="40"/>
      <c r="EX57" s="40"/>
      <c r="EY57" s="40"/>
      <c r="EZ57" s="40"/>
      <c r="FA57" s="40"/>
      <c r="FB57" s="40"/>
      <c r="FC57" s="40"/>
      <c r="FD57" s="40"/>
      <c r="FE57" s="9"/>
      <c r="FF57" s="64"/>
      <c r="FG57" s="3">
        <v>0</v>
      </c>
      <c r="FH57" s="1">
        <v>0</v>
      </c>
    </row>
    <row r="58" spans="2:164" ht="30" customHeight="1" x14ac:dyDescent="0.45">
      <c r="B58" s="29"/>
      <c r="C58" s="30"/>
      <c r="D58" s="37"/>
      <c r="E58" s="38" t="s">
        <v>77</v>
      </c>
      <c r="F58" s="58"/>
      <c r="G58" s="58"/>
      <c r="H58" s="58"/>
      <c r="I58" s="58"/>
      <c r="J58" s="58"/>
      <c r="K58" s="58"/>
      <c r="L58" s="4">
        <v>7890.6</v>
      </c>
      <c r="M58" s="4">
        <v>72320.09</v>
      </c>
      <c r="N58" s="4">
        <v>19894.189999999999</v>
      </c>
      <c r="O58" s="4">
        <v>0</v>
      </c>
      <c r="P58" s="4">
        <v>100104.88</v>
      </c>
      <c r="Q58" s="58"/>
      <c r="R58" s="58"/>
      <c r="S58" s="58"/>
      <c r="T58" s="58"/>
      <c r="U58" s="58"/>
      <c r="V58" s="58"/>
      <c r="W58" s="58"/>
      <c r="X58" s="58"/>
      <c r="Y58" s="58"/>
      <c r="Z58" s="58"/>
      <c r="AA58" s="58"/>
      <c r="AB58" s="58"/>
      <c r="AC58" s="58"/>
      <c r="AD58" s="58"/>
      <c r="AE58" s="58"/>
      <c r="AF58" s="58"/>
      <c r="AG58" s="58"/>
      <c r="AH58" s="58"/>
      <c r="AI58" s="58"/>
      <c r="AJ58" s="58"/>
      <c r="AK58" s="4"/>
      <c r="AL58" s="4"/>
      <c r="AM58" s="4"/>
      <c r="AN58" s="4"/>
      <c r="AO58" s="4"/>
      <c r="AP58" s="58"/>
      <c r="AQ58" s="58"/>
      <c r="AR58" s="58"/>
      <c r="AS58" s="58"/>
      <c r="AT58" s="58"/>
      <c r="AU58" s="58"/>
      <c r="AV58" s="58"/>
      <c r="AW58" s="58"/>
      <c r="AX58" s="58"/>
      <c r="AY58" s="58"/>
      <c r="AZ58" s="58"/>
      <c r="BA58" s="58"/>
      <c r="BB58" s="58"/>
      <c r="BC58" s="58"/>
      <c r="BD58" s="58"/>
      <c r="BE58" s="58"/>
      <c r="BF58" s="58"/>
      <c r="BG58" s="58"/>
      <c r="BH58" s="58"/>
      <c r="BI58" s="58"/>
      <c r="BJ58" s="4"/>
      <c r="BK58" s="4"/>
      <c r="BL58" s="4"/>
      <c r="BM58" s="4"/>
      <c r="BN58" s="4">
        <v>970915.95</v>
      </c>
      <c r="BO58" s="58"/>
      <c r="BP58" s="58"/>
      <c r="BQ58" s="58"/>
      <c r="BR58" s="58"/>
      <c r="BS58" s="58"/>
      <c r="BT58" s="58"/>
      <c r="BU58" s="58"/>
      <c r="BV58" s="58"/>
      <c r="BW58" s="58"/>
      <c r="BX58" s="58"/>
      <c r="BY58" s="58"/>
      <c r="BZ58" s="58"/>
      <c r="CA58" s="58"/>
      <c r="CB58" s="58"/>
      <c r="CC58" s="58"/>
      <c r="CD58" s="58"/>
      <c r="CE58" s="58"/>
      <c r="CF58" s="58"/>
      <c r="CG58" s="58"/>
      <c r="CH58" s="58"/>
      <c r="CI58" s="4">
        <v>167515</v>
      </c>
      <c r="CJ58" s="4">
        <v>254384</v>
      </c>
      <c r="CK58" s="4">
        <v>227439</v>
      </c>
      <c r="CL58" s="4">
        <v>239629</v>
      </c>
      <c r="CM58" s="4">
        <f t="shared" si="1"/>
        <v>888967</v>
      </c>
      <c r="CN58" s="58"/>
      <c r="CO58" s="58"/>
      <c r="CP58" s="58"/>
      <c r="CQ58" s="58"/>
      <c r="CR58" s="58"/>
      <c r="CS58" s="58"/>
      <c r="CT58" s="58"/>
      <c r="CU58" s="58"/>
      <c r="CV58" s="58"/>
      <c r="CW58" s="58"/>
      <c r="CX58" s="58"/>
      <c r="CY58" s="58"/>
      <c r="CZ58" s="58"/>
      <c r="DA58" s="58"/>
      <c r="DB58" s="58"/>
      <c r="DC58" s="58"/>
      <c r="DD58" s="58"/>
      <c r="DE58" s="58"/>
      <c r="DF58" s="58"/>
      <c r="DG58" s="58"/>
      <c r="DH58" s="4">
        <v>162111</v>
      </c>
      <c r="DI58" s="4">
        <v>243378</v>
      </c>
      <c r="DJ58" s="4">
        <f>724286-DH58-DI58</f>
        <v>318797</v>
      </c>
      <c r="DK58" s="4">
        <f>964524-DH58-DI58-DJ58</f>
        <v>240238</v>
      </c>
      <c r="DL58" s="4"/>
      <c r="DM58" s="58"/>
      <c r="DN58" s="58"/>
      <c r="DO58" s="58"/>
      <c r="DP58" s="58"/>
      <c r="DQ58" s="58"/>
      <c r="DR58" s="58"/>
      <c r="DS58" s="58"/>
      <c r="DT58" s="58"/>
      <c r="DU58" s="58"/>
      <c r="DV58" s="58"/>
      <c r="DW58" s="58"/>
      <c r="DX58" s="58"/>
      <c r="DY58" s="58"/>
      <c r="DZ58" s="58"/>
      <c r="EA58" s="58"/>
      <c r="EB58" s="58"/>
      <c r="EC58" s="58"/>
      <c r="ED58" s="58"/>
      <c r="EE58" s="58"/>
      <c r="EF58" s="58"/>
      <c r="EG58" s="5">
        <v>315908.27</v>
      </c>
      <c r="EH58" s="5">
        <f>483499.3-EG58</f>
        <v>167591.02999999997</v>
      </c>
      <c r="EI58" s="45">
        <f>719912.58-EG58-EH58</f>
        <v>236413.27999999997</v>
      </c>
      <c r="EJ58" s="45">
        <f>958312.05-EI58-EH58-EG58</f>
        <v>238399.46999999997</v>
      </c>
      <c r="EK58" s="5"/>
      <c r="EL58" s="40"/>
      <c r="EM58" s="40"/>
      <c r="EN58" s="40"/>
      <c r="EO58" s="40"/>
      <c r="EP58" s="40"/>
      <c r="EQ58" s="40"/>
      <c r="ER58" s="40"/>
      <c r="ES58" s="40"/>
      <c r="ET58" s="40"/>
      <c r="EU58" s="40"/>
      <c r="EV58" s="40"/>
      <c r="EW58" s="40"/>
      <c r="EX58" s="40"/>
      <c r="EY58" s="40"/>
      <c r="EZ58" s="40"/>
      <c r="FA58" s="40"/>
      <c r="FB58" s="40"/>
      <c r="FC58" s="40"/>
      <c r="FD58" s="40"/>
      <c r="FE58" s="9"/>
      <c r="FF58" s="64"/>
      <c r="FG58" s="3">
        <v>0</v>
      </c>
      <c r="FH58" s="1">
        <v>0</v>
      </c>
    </row>
    <row r="59" spans="2:164" ht="30" customHeight="1" x14ac:dyDescent="0.45">
      <c r="B59" s="29"/>
      <c r="C59" s="30"/>
      <c r="D59" s="37"/>
      <c r="E59" s="38" t="s">
        <v>78</v>
      </c>
      <c r="F59" s="58"/>
      <c r="G59" s="58"/>
      <c r="H59" s="58"/>
      <c r="I59" s="58"/>
      <c r="J59" s="58"/>
      <c r="K59" s="58"/>
      <c r="L59" s="4">
        <v>5638.24</v>
      </c>
      <c r="M59" s="4">
        <v>22552.959999999999</v>
      </c>
      <c r="N59" s="4">
        <v>23434.720000000001</v>
      </c>
      <c r="O59" s="4">
        <v>0</v>
      </c>
      <c r="P59" s="4">
        <v>51625.919999999998</v>
      </c>
      <c r="Q59" s="58"/>
      <c r="R59" s="58"/>
      <c r="S59" s="58"/>
      <c r="T59" s="58"/>
      <c r="U59" s="58"/>
      <c r="V59" s="58"/>
      <c r="W59" s="58"/>
      <c r="X59" s="58"/>
      <c r="Y59" s="58"/>
      <c r="Z59" s="58"/>
      <c r="AA59" s="58"/>
      <c r="AB59" s="58"/>
      <c r="AC59" s="58"/>
      <c r="AD59" s="58"/>
      <c r="AE59" s="58"/>
      <c r="AF59" s="58"/>
      <c r="AG59" s="58"/>
      <c r="AH59" s="58"/>
      <c r="AI59" s="58"/>
      <c r="AJ59" s="58"/>
      <c r="AK59" s="4"/>
      <c r="AL59" s="4"/>
      <c r="AM59" s="4"/>
      <c r="AN59" s="4"/>
      <c r="AO59" s="4"/>
      <c r="AP59" s="58"/>
      <c r="AQ59" s="58"/>
      <c r="AR59" s="58"/>
      <c r="AS59" s="58"/>
      <c r="AT59" s="58"/>
      <c r="AU59" s="58"/>
      <c r="AV59" s="58"/>
      <c r="AW59" s="58"/>
      <c r="AX59" s="58"/>
      <c r="AY59" s="58"/>
      <c r="AZ59" s="58"/>
      <c r="BA59" s="58"/>
      <c r="BB59" s="58"/>
      <c r="BC59" s="58"/>
      <c r="BD59" s="58"/>
      <c r="BE59" s="58"/>
      <c r="BF59" s="58"/>
      <c r="BG59" s="58"/>
      <c r="BH59" s="58"/>
      <c r="BI59" s="58"/>
      <c r="BJ59" s="4"/>
      <c r="BK59" s="4"/>
      <c r="BL59" s="4"/>
      <c r="BM59" s="4"/>
      <c r="BN59" s="4">
        <v>-1299.8</v>
      </c>
      <c r="BO59" s="58"/>
      <c r="BP59" s="58"/>
      <c r="BQ59" s="58"/>
      <c r="BR59" s="58"/>
      <c r="BS59" s="58"/>
      <c r="BT59" s="58"/>
      <c r="BU59" s="58"/>
      <c r="BV59" s="58"/>
      <c r="BW59" s="58"/>
      <c r="BX59" s="58"/>
      <c r="BY59" s="58"/>
      <c r="BZ59" s="58"/>
      <c r="CA59" s="58"/>
      <c r="CB59" s="58"/>
      <c r="CC59" s="58"/>
      <c r="CD59" s="58"/>
      <c r="CE59" s="58"/>
      <c r="CF59" s="58"/>
      <c r="CG59" s="58"/>
      <c r="CH59" s="58"/>
      <c r="CI59" s="4">
        <v>12048</v>
      </c>
      <c r="CJ59" s="4">
        <v>18072</v>
      </c>
      <c r="CK59" s="4">
        <v>24096</v>
      </c>
      <c r="CL59" s="4">
        <v>18072</v>
      </c>
      <c r="CM59" s="4">
        <f t="shared" si="1"/>
        <v>72288</v>
      </c>
      <c r="CN59" s="58"/>
      <c r="CO59" s="58"/>
      <c r="CP59" s="58"/>
      <c r="CQ59" s="58"/>
      <c r="CR59" s="58"/>
      <c r="CS59" s="58"/>
      <c r="CT59" s="58"/>
      <c r="CU59" s="58"/>
      <c r="CV59" s="58"/>
      <c r="CW59" s="58"/>
      <c r="CX59" s="58"/>
      <c r="CY59" s="58"/>
      <c r="CZ59" s="58"/>
      <c r="DA59" s="58"/>
      <c r="DB59" s="58"/>
      <c r="DC59" s="58"/>
      <c r="DD59" s="58"/>
      <c r="DE59" s="58"/>
      <c r="DF59" s="58"/>
      <c r="DG59" s="58"/>
      <c r="DH59" s="4">
        <v>151268</v>
      </c>
      <c r="DI59" s="4">
        <v>410876</v>
      </c>
      <c r="DJ59" s="4">
        <f>867313-DH59-DI59</f>
        <v>305169</v>
      </c>
      <c r="DK59" s="4">
        <v>0</v>
      </c>
      <c r="DL59" s="4"/>
      <c r="DM59" s="58"/>
      <c r="DN59" s="58"/>
      <c r="DO59" s="58"/>
      <c r="DP59" s="58"/>
      <c r="DQ59" s="58"/>
      <c r="DR59" s="58"/>
      <c r="DS59" s="58"/>
      <c r="DT59" s="58"/>
      <c r="DU59" s="58"/>
      <c r="DV59" s="58"/>
      <c r="DW59" s="58"/>
      <c r="DX59" s="58"/>
      <c r="DY59" s="58"/>
      <c r="DZ59" s="58"/>
      <c r="EA59" s="58"/>
      <c r="EB59" s="58"/>
      <c r="EC59" s="58"/>
      <c r="ED59" s="58"/>
      <c r="EE59" s="58"/>
      <c r="EF59" s="58"/>
      <c r="EG59" s="5">
        <v>0</v>
      </c>
      <c r="EH59" s="5">
        <v>0</v>
      </c>
      <c r="EI59" s="45">
        <v>80945.94</v>
      </c>
      <c r="EJ59" s="45">
        <f>80945.94-EI59</f>
        <v>0</v>
      </c>
      <c r="EK59" s="5"/>
      <c r="EL59" s="40"/>
      <c r="EM59" s="40"/>
      <c r="EN59" s="40"/>
      <c r="EO59" s="40"/>
      <c r="EP59" s="40"/>
      <c r="EQ59" s="40"/>
      <c r="ER59" s="40"/>
      <c r="ES59" s="40"/>
      <c r="ET59" s="40"/>
      <c r="EU59" s="40"/>
      <c r="EV59" s="40"/>
      <c r="EW59" s="40"/>
      <c r="EX59" s="40"/>
      <c r="EY59" s="40"/>
      <c r="EZ59" s="40"/>
      <c r="FA59" s="40"/>
      <c r="FB59" s="40"/>
      <c r="FC59" s="40"/>
      <c r="FD59" s="40"/>
      <c r="FE59" s="9"/>
      <c r="FF59" s="64"/>
      <c r="FG59" s="3">
        <v>0</v>
      </c>
      <c r="FH59" s="1">
        <v>0</v>
      </c>
    </row>
    <row r="60" spans="2:164" ht="30" customHeight="1" x14ac:dyDescent="0.45">
      <c r="B60" s="29"/>
      <c r="C60" s="30"/>
      <c r="D60" s="37"/>
      <c r="E60" s="38" t="s">
        <v>79</v>
      </c>
      <c r="F60" s="58"/>
      <c r="G60" s="58"/>
      <c r="H60" s="58"/>
      <c r="I60" s="58"/>
      <c r="J60" s="58"/>
      <c r="K60" s="58"/>
      <c r="L60" s="4">
        <v>24208.06</v>
      </c>
      <c r="M60" s="4">
        <v>35698.35</v>
      </c>
      <c r="N60" s="4">
        <v>34937.18</v>
      </c>
      <c r="O60" s="4">
        <v>0</v>
      </c>
      <c r="P60" s="4">
        <v>94843.59</v>
      </c>
      <c r="Q60" s="58"/>
      <c r="R60" s="58"/>
      <c r="S60" s="58"/>
      <c r="T60" s="58"/>
      <c r="U60" s="58"/>
      <c r="V60" s="58"/>
      <c r="W60" s="58"/>
      <c r="X60" s="58"/>
      <c r="Y60" s="58"/>
      <c r="Z60" s="58"/>
      <c r="AA60" s="58"/>
      <c r="AB60" s="58"/>
      <c r="AC60" s="58"/>
      <c r="AD60" s="58"/>
      <c r="AE60" s="58"/>
      <c r="AF60" s="58"/>
      <c r="AG60" s="58"/>
      <c r="AH60" s="58"/>
      <c r="AI60" s="58"/>
      <c r="AJ60" s="58"/>
      <c r="AK60" s="4"/>
      <c r="AL60" s="4"/>
      <c r="AM60" s="4"/>
      <c r="AN60" s="4"/>
      <c r="AO60" s="4"/>
      <c r="AP60" s="58"/>
      <c r="AQ60" s="58"/>
      <c r="AR60" s="58"/>
      <c r="AS60" s="58"/>
      <c r="AT60" s="58"/>
      <c r="AU60" s="58"/>
      <c r="AV60" s="58"/>
      <c r="AW60" s="58"/>
      <c r="AX60" s="58"/>
      <c r="AY60" s="58"/>
      <c r="AZ60" s="58"/>
      <c r="BA60" s="58"/>
      <c r="BB60" s="58"/>
      <c r="BC60" s="58"/>
      <c r="BD60" s="58"/>
      <c r="BE60" s="58"/>
      <c r="BF60" s="58"/>
      <c r="BG60" s="58"/>
      <c r="BH60" s="58"/>
      <c r="BI60" s="58"/>
      <c r="BJ60" s="4"/>
      <c r="BK60" s="4"/>
      <c r="BL60" s="4"/>
      <c r="BM60" s="4"/>
      <c r="BN60" s="4"/>
      <c r="BO60" s="58"/>
      <c r="BP60" s="58"/>
      <c r="BQ60" s="58"/>
      <c r="BR60" s="58"/>
      <c r="BS60" s="58"/>
      <c r="BT60" s="58"/>
      <c r="BU60" s="58"/>
      <c r="BV60" s="58"/>
      <c r="BW60" s="58"/>
      <c r="BX60" s="58"/>
      <c r="BY60" s="58"/>
      <c r="BZ60" s="58"/>
      <c r="CA60" s="58"/>
      <c r="CB60" s="58"/>
      <c r="CC60" s="58"/>
      <c r="CD60" s="58"/>
      <c r="CE60" s="58"/>
      <c r="CF60" s="58"/>
      <c r="CG60" s="58"/>
      <c r="CH60" s="58"/>
      <c r="CI60" s="4">
        <v>0</v>
      </c>
      <c r="CJ60" s="4">
        <v>0</v>
      </c>
      <c r="CK60" s="4">
        <v>0</v>
      </c>
      <c r="CL60" s="4">
        <v>0</v>
      </c>
      <c r="CM60" s="4">
        <f t="shared" si="1"/>
        <v>0</v>
      </c>
      <c r="CN60" s="58"/>
      <c r="CO60" s="58"/>
      <c r="CP60" s="58"/>
      <c r="CQ60" s="58"/>
      <c r="CR60" s="58"/>
      <c r="CS60" s="58"/>
      <c r="CT60" s="58"/>
      <c r="CU60" s="58"/>
      <c r="CV60" s="58"/>
      <c r="CW60" s="58"/>
      <c r="CX60" s="58"/>
      <c r="CY60" s="58"/>
      <c r="CZ60" s="58"/>
      <c r="DA60" s="58"/>
      <c r="DB60" s="58"/>
      <c r="DC60" s="58"/>
      <c r="DD60" s="58"/>
      <c r="DE60" s="58"/>
      <c r="DF60" s="58"/>
      <c r="DG60" s="58"/>
      <c r="DH60" s="4">
        <v>0</v>
      </c>
      <c r="DI60" s="4">
        <v>0</v>
      </c>
      <c r="DJ60" s="4">
        <v>0</v>
      </c>
      <c r="DK60" s="4">
        <v>0</v>
      </c>
      <c r="DL60" s="4"/>
      <c r="DM60" s="58"/>
      <c r="DN60" s="58"/>
      <c r="DO60" s="58"/>
      <c r="DP60" s="58"/>
      <c r="DQ60" s="58"/>
      <c r="DR60" s="58"/>
      <c r="DS60" s="58"/>
      <c r="DT60" s="58"/>
      <c r="DU60" s="58"/>
      <c r="DV60" s="58"/>
      <c r="DW60" s="58"/>
      <c r="DX60" s="58"/>
      <c r="DY60" s="58"/>
      <c r="DZ60" s="58"/>
      <c r="EA60" s="58"/>
      <c r="EB60" s="58"/>
      <c r="EC60" s="58"/>
      <c r="ED60" s="58"/>
      <c r="EE60" s="58"/>
      <c r="EF60" s="58"/>
      <c r="EG60" s="5">
        <v>0</v>
      </c>
      <c r="EH60" s="5">
        <v>0</v>
      </c>
      <c r="EI60" s="45">
        <v>0</v>
      </c>
      <c r="EJ60" s="45">
        <v>0</v>
      </c>
      <c r="EK60" s="5"/>
      <c r="EL60" s="40"/>
      <c r="EM60" s="40"/>
      <c r="EN60" s="40"/>
      <c r="EO60" s="40"/>
      <c r="EP60" s="40"/>
      <c r="EQ60" s="40"/>
      <c r="ER60" s="40"/>
      <c r="ES60" s="40"/>
      <c r="ET60" s="40"/>
      <c r="EU60" s="40"/>
      <c r="EV60" s="40"/>
      <c r="EW60" s="40"/>
      <c r="EX60" s="40"/>
      <c r="EY60" s="40"/>
      <c r="EZ60" s="40"/>
      <c r="FA60" s="40"/>
      <c r="FB60" s="40"/>
      <c r="FC60" s="40"/>
      <c r="FD60" s="40"/>
      <c r="FE60" s="9"/>
      <c r="FF60" s="64"/>
      <c r="FG60" s="3">
        <v>0</v>
      </c>
      <c r="FH60" s="1">
        <v>0</v>
      </c>
    </row>
    <row r="61" spans="2:164" ht="30" customHeight="1" x14ac:dyDescent="0.45">
      <c r="B61" s="29"/>
      <c r="C61" s="30"/>
      <c r="D61" s="37"/>
      <c r="E61" s="38" t="s">
        <v>80</v>
      </c>
      <c r="F61" s="58"/>
      <c r="G61" s="58"/>
      <c r="H61" s="58"/>
      <c r="I61" s="58"/>
      <c r="J61" s="58"/>
      <c r="K61" s="58"/>
      <c r="L61" s="4">
        <v>0</v>
      </c>
      <c r="M61" s="4">
        <v>0</v>
      </c>
      <c r="N61" s="4">
        <v>0</v>
      </c>
      <c r="O61" s="4">
        <v>0</v>
      </c>
      <c r="P61" s="4">
        <v>0</v>
      </c>
      <c r="Q61" s="58"/>
      <c r="R61" s="58"/>
      <c r="S61" s="58"/>
      <c r="T61" s="58"/>
      <c r="U61" s="58"/>
      <c r="V61" s="58"/>
      <c r="W61" s="58"/>
      <c r="X61" s="58"/>
      <c r="Y61" s="58"/>
      <c r="Z61" s="58"/>
      <c r="AA61" s="58"/>
      <c r="AB61" s="58"/>
      <c r="AC61" s="58"/>
      <c r="AD61" s="58"/>
      <c r="AE61" s="58"/>
      <c r="AF61" s="58"/>
      <c r="AG61" s="58"/>
      <c r="AH61" s="58"/>
      <c r="AI61" s="58"/>
      <c r="AJ61" s="58"/>
      <c r="AK61" s="4"/>
      <c r="AL61" s="4"/>
      <c r="AM61" s="4"/>
      <c r="AN61" s="4"/>
      <c r="AO61" s="4"/>
      <c r="AP61" s="58"/>
      <c r="AQ61" s="58"/>
      <c r="AR61" s="58"/>
      <c r="AS61" s="58"/>
      <c r="AT61" s="58"/>
      <c r="AU61" s="58"/>
      <c r="AV61" s="58"/>
      <c r="AW61" s="58"/>
      <c r="AX61" s="58"/>
      <c r="AY61" s="58"/>
      <c r="AZ61" s="58"/>
      <c r="BA61" s="58"/>
      <c r="BB61" s="58"/>
      <c r="BC61" s="58"/>
      <c r="BD61" s="58"/>
      <c r="BE61" s="58"/>
      <c r="BF61" s="58"/>
      <c r="BG61" s="58"/>
      <c r="BH61" s="58"/>
      <c r="BI61" s="58"/>
      <c r="BJ61" s="4"/>
      <c r="BK61" s="4"/>
      <c r="BL61" s="4"/>
      <c r="BM61" s="4"/>
      <c r="BN61" s="4">
        <v>1791287.68</v>
      </c>
      <c r="BO61" s="58"/>
      <c r="BP61" s="58"/>
      <c r="BQ61" s="58"/>
      <c r="BR61" s="58"/>
      <c r="BS61" s="58"/>
      <c r="BT61" s="58"/>
      <c r="BU61" s="58"/>
      <c r="BV61" s="58"/>
      <c r="BW61" s="58"/>
      <c r="BX61" s="58"/>
      <c r="BY61" s="58"/>
      <c r="BZ61" s="58"/>
      <c r="CA61" s="58"/>
      <c r="CB61" s="58"/>
      <c r="CC61" s="58"/>
      <c r="CD61" s="58"/>
      <c r="CE61" s="58"/>
      <c r="CF61" s="58"/>
      <c r="CG61" s="58"/>
      <c r="CH61" s="58"/>
      <c r="CI61" s="4">
        <v>356031</v>
      </c>
      <c r="CJ61" s="4">
        <v>446196</v>
      </c>
      <c r="CK61" s="4">
        <v>484422</v>
      </c>
      <c r="CL61" s="4">
        <v>505850</v>
      </c>
      <c r="CM61" s="4">
        <f t="shared" si="1"/>
        <v>1792499</v>
      </c>
      <c r="CN61" s="58"/>
      <c r="CO61" s="58"/>
      <c r="CP61" s="58"/>
      <c r="CQ61" s="58"/>
      <c r="CR61" s="58"/>
      <c r="CS61" s="58"/>
      <c r="CT61" s="58"/>
      <c r="CU61" s="58"/>
      <c r="CV61" s="58"/>
      <c r="CW61" s="58"/>
      <c r="CX61" s="58"/>
      <c r="CY61" s="58"/>
      <c r="CZ61" s="58"/>
      <c r="DA61" s="58"/>
      <c r="DB61" s="58"/>
      <c r="DC61" s="58"/>
      <c r="DD61" s="58"/>
      <c r="DE61" s="58"/>
      <c r="DF61" s="58"/>
      <c r="DG61" s="58"/>
      <c r="DH61" s="4">
        <v>515014</v>
      </c>
      <c r="DI61" s="4">
        <v>192744</v>
      </c>
      <c r="DJ61" s="4">
        <f>868792-DH61-DI61</f>
        <v>161034</v>
      </c>
      <c r="DK61" s="4">
        <f>1246904-DH61-DI61-DJ61</f>
        <v>378112</v>
      </c>
      <c r="DL61" s="4"/>
      <c r="DM61" s="58"/>
      <c r="DN61" s="58"/>
      <c r="DO61" s="58"/>
      <c r="DP61" s="58"/>
      <c r="DQ61" s="58"/>
      <c r="DR61" s="58"/>
      <c r="DS61" s="58"/>
      <c r="DT61" s="58"/>
      <c r="DU61" s="58"/>
      <c r="DV61" s="58"/>
      <c r="DW61" s="58"/>
      <c r="DX61" s="58"/>
      <c r="DY61" s="58"/>
      <c r="DZ61" s="58"/>
      <c r="EA61" s="58"/>
      <c r="EB61" s="58"/>
      <c r="EC61" s="58"/>
      <c r="ED61" s="58"/>
      <c r="EE61" s="58"/>
      <c r="EF61" s="58"/>
      <c r="EG61" s="5">
        <v>351019.34</v>
      </c>
      <c r="EH61" s="5">
        <f>675096.75-EG61</f>
        <v>324077.40999999997</v>
      </c>
      <c r="EI61" s="45">
        <v>351692.67</v>
      </c>
      <c r="EJ61" s="45">
        <f>1411264.92-EG61-EH61-EI61</f>
        <v>384475.49999999994</v>
      </c>
      <c r="EK61" s="5"/>
      <c r="EL61" s="40"/>
      <c r="EM61" s="40"/>
      <c r="EN61" s="40"/>
      <c r="EO61" s="40"/>
      <c r="EP61" s="40"/>
      <c r="EQ61" s="40"/>
      <c r="ER61" s="40"/>
      <c r="ES61" s="40"/>
      <c r="ET61" s="40"/>
      <c r="EU61" s="40"/>
      <c r="EV61" s="40"/>
      <c r="EW61" s="40"/>
      <c r="EX61" s="40"/>
      <c r="EY61" s="40"/>
      <c r="EZ61" s="40"/>
      <c r="FA61" s="40"/>
      <c r="FB61" s="40"/>
      <c r="FC61" s="40"/>
      <c r="FD61" s="40"/>
      <c r="FE61" s="9"/>
      <c r="FF61" s="64"/>
      <c r="FG61" s="3">
        <v>0</v>
      </c>
      <c r="FH61" s="1">
        <v>0</v>
      </c>
    </row>
    <row r="62" spans="2:164" ht="30" customHeight="1" x14ac:dyDescent="0.45">
      <c r="B62" s="29"/>
      <c r="C62" s="30"/>
      <c r="D62" s="37"/>
      <c r="E62" s="38" t="s">
        <v>81</v>
      </c>
      <c r="F62" s="58"/>
      <c r="G62" s="58"/>
      <c r="H62" s="58"/>
      <c r="I62" s="58"/>
      <c r="J62" s="58"/>
      <c r="K62" s="58"/>
      <c r="L62" s="4">
        <v>0</v>
      </c>
      <c r="M62" s="4">
        <v>1083129.06</v>
      </c>
      <c r="N62" s="4">
        <v>0</v>
      </c>
      <c r="O62" s="4">
        <v>0</v>
      </c>
      <c r="P62" s="4">
        <v>1083129.06</v>
      </c>
      <c r="Q62" s="58"/>
      <c r="R62" s="58"/>
      <c r="S62" s="58"/>
      <c r="T62" s="58"/>
      <c r="U62" s="58"/>
      <c r="V62" s="58"/>
      <c r="W62" s="58"/>
      <c r="X62" s="58"/>
      <c r="Y62" s="58"/>
      <c r="Z62" s="58"/>
      <c r="AA62" s="58"/>
      <c r="AB62" s="58"/>
      <c r="AC62" s="58"/>
      <c r="AD62" s="58"/>
      <c r="AE62" s="58"/>
      <c r="AF62" s="58"/>
      <c r="AG62" s="58"/>
      <c r="AH62" s="58"/>
      <c r="AI62" s="58"/>
      <c r="AJ62" s="58"/>
      <c r="AK62" s="4"/>
      <c r="AL62" s="4"/>
      <c r="AM62" s="4"/>
      <c r="AN62" s="4"/>
      <c r="AO62" s="4"/>
      <c r="AP62" s="58"/>
      <c r="AQ62" s="58"/>
      <c r="AR62" s="58"/>
      <c r="AS62" s="58"/>
      <c r="AT62" s="58"/>
      <c r="AU62" s="58"/>
      <c r="AV62" s="58"/>
      <c r="AW62" s="58"/>
      <c r="AX62" s="58"/>
      <c r="AY62" s="58"/>
      <c r="AZ62" s="58"/>
      <c r="BA62" s="58"/>
      <c r="BB62" s="58"/>
      <c r="BC62" s="58"/>
      <c r="BD62" s="58"/>
      <c r="BE62" s="58"/>
      <c r="BF62" s="58"/>
      <c r="BG62" s="58"/>
      <c r="BH62" s="58"/>
      <c r="BI62" s="58"/>
      <c r="BJ62" s="4"/>
      <c r="BK62" s="4"/>
      <c r="BL62" s="4"/>
      <c r="BM62" s="4"/>
      <c r="BN62" s="4"/>
      <c r="BO62" s="58"/>
      <c r="BP62" s="58"/>
      <c r="BQ62" s="58"/>
      <c r="BR62" s="58"/>
      <c r="BS62" s="58"/>
      <c r="BT62" s="58"/>
      <c r="BU62" s="58"/>
      <c r="BV62" s="58"/>
      <c r="BW62" s="58"/>
      <c r="BX62" s="58"/>
      <c r="BY62" s="58"/>
      <c r="BZ62" s="58"/>
      <c r="CA62" s="58"/>
      <c r="CB62" s="58"/>
      <c r="CC62" s="58"/>
      <c r="CD62" s="58"/>
      <c r="CE62" s="58"/>
      <c r="CF62" s="58"/>
      <c r="CG62" s="58"/>
      <c r="CH62" s="58"/>
      <c r="CI62" s="4">
        <v>0</v>
      </c>
      <c r="CJ62" s="4">
        <v>0</v>
      </c>
      <c r="CK62" s="4">
        <v>0</v>
      </c>
      <c r="CL62" s="4">
        <v>0</v>
      </c>
      <c r="CM62" s="4">
        <f t="shared" si="1"/>
        <v>0</v>
      </c>
      <c r="CN62" s="58"/>
      <c r="CO62" s="58"/>
      <c r="CP62" s="58"/>
      <c r="CQ62" s="58"/>
      <c r="CR62" s="58"/>
      <c r="CS62" s="58"/>
      <c r="CT62" s="58"/>
      <c r="CU62" s="58"/>
      <c r="CV62" s="58"/>
      <c r="CW62" s="58"/>
      <c r="CX62" s="58"/>
      <c r="CY62" s="58"/>
      <c r="CZ62" s="58"/>
      <c r="DA62" s="58"/>
      <c r="DB62" s="58"/>
      <c r="DC62" s="58"/>
      <c r="DD62" s="58"/>
      <c r="DE62" s="58"/>
      <c r="DF62" s="58"/>
      <c r="DG62" s="58"/>
      <c r="DH62" s="4">
        <v>0</v>
      </c>
      <c r="DI62" s="4">
        <v>0</v>
      </c>
      <c r="DJ62" s="4">
        <v>0</v>
      </c>
      <c r="DK62" s="4">
        <v>0</v>
      </c>
      <c r="DL62" s="4"/>
      <c r="DM62" s="58"/>
      <c r="DN62" s="58"/>
      <c r="DO62" s="58"/>
      <c r="DP62" s="58"/>
      <c r="DQ62" s="58"/>
      <c r="DR62" s="58"/>
      <c r="DS62" s="58"/>
      <c r="DT62" s="58"/>
      <c r="DU62" s="58"/>
      <c r="DV62" s="58"/>
      <c r="DW62" s="58"/>
      <c r="DX62" s="58"/>
      <c r="DY62" s="58"/>
      <c r="DZ62" s="58"/>
      <c r="EA62" s="58"/>
      <c r="EB62" s="58"/>
      <c r="EC62" s="58"/>
      <c r="ED62" s="58"/>
      <c r="EE62" s="58"/>
      <c r="EF62" s="58"/>
      <c r="EG62" s="5">
        <v>0</v>
      </c>
      <c r="EH62" s="5">
        <v>0</v>
      </c>
      <c r="EI62" s="45">
        <v>0</v>
      </c>
      <c r="EJ62" s="45">
        <v>0</v>
      </c>
      <c r="EK62" s="5"/>
      <c r="EL62" s="40"/>
      <c r="EM62" s="40"/>
      <c r="EN62" s="40"/>
      <c r="EO62" s="40"/>
      <c r="EP62" s="40"/>
      <c r="EQ62" s="40"/>
      <c r="ER62" s="40"/>
      <c r="ES62" s="40"/>
      <c r="ET62" s="40"/>
      <c r="EU62" s="40"/>
      <c r="EV62" s="40"/>
      <c r="EW62" s="40"/>
      <c r="EX62" s="40"/>
      <c r="EY62" s="40"/>
      <c r="EZ62" s="40"/>
      <c r="FA62" s="40"/>
      <c r="FB62" s="40"/>
      <c r="FC62" s="40"/>
      <c r="FD62" s="40"/>
      <c r="FE62" s="9"/>
      <c r="FF62" s="64"/>
      <c r="FG62" s="3">
        <v>0</v>
      </c>
      <c r="FH62" s="1">
        <v>0</v>
      </c>
    </row>
    <row r="63" spans="2:164" ht="30" customHeight="1" x14ac:dyDescent="0.45">
      <c r="B63" s="29"/>
      <c r="C63" s="30"/>
      <c r="D63" s="37"/>
      <c r="E63" s="38" t="s">
        <v>82</v>
      </c>
      <c r="F63" s="58"/>
      <c r="G63" s="58"/>
      <c r="H63" s="58"/>
      <c r="I63" s="58"/>
      <c r="J63" s="58"/>
      <c r="K63" s="58"/>
      <c r="L63" s="4">
        <v>0</v>
      </c>
      <c r="M63" s="4">
        <v>0</v>
      </c>
      <c r="N63" s="4">
        <v>0</v>
      </c>
      <c r="O63" s="4">
        <v>0</v>
      </c>
      <c r="P63" s="4">
        <v>0</v>
      </c>
      <c r="Q63" s="58"/>
      <c r="R63" s="58"/>
      <c r="S63" s="58"/>
      <c r="T63" s="58"/>
      <c r="U63" s="58"/>
      <c r="V63" s="58"/>
      <c r="W63" s="58"/>
      <c r="X63" s="58"/>
      <c r="Y63" s="58"/>
      <c r="Z63" s="58"/>
      <c r="AA63" s="58"/>
      <c r="AB63" s="58"/>
      <c r="AC63" s="58"/>
      <c r="AD63" s="58"/>
      <c r="AE63" s="58"/>
      <c r="AF63" s="58"/>
      <c r="AG63" s="58"/>
      <c r="AH63" s="58"/>
      <c r="AI63" s="58"/>
      <c r="AJ63" s="58"/>
      <c r="AK63" s="4"/>
      <c r="AL63" s="4"/>
      <c r="AM63" s="4"/>
      <c r="AN63" s="4"/>
      <c r="AO63" s="4"/>
      <c r="AP63" s="58"/>
      <c r="AQ63" s="58"/>
      <c r="AR63" s="58"/>
      <c r="AS63" s="58"/>
      <c r="AT63" s="58"/>
      <c r="AU63" s="58"/>
      <c r="AV63" s="58"/>
      <c r="AW63" s="58"/>
      <c r="AX63" s="58"/>
      <c r="AY63" s="58"/>
      <c r="AZ63" s="58"/>
      <c r="BA63" s="58"/>
      <c r="BB63" s="58"/>
      <c r="BC63" s="58"/>
      <c r="BD63" s="58"/>
      <c r="BE63" s="58"/>
      <c r="BF63" s="58"/>
      <c r="BG63" s="58"/>
      <c r="BH63" s="58"/>
      <c r="BI63" s="58"/>
      <c r="BJ63" s="4"/>
      <c r="BK63" s="4"/>
      <c r="BL63" s="4"/>
      <c r="BM63" s="4"/>
      <c r="BN63" s="4"/>
      <c r="BO63" s="58"/>
      <c r="BP63" s="58"/>
      <c r="BQ63" s="58"/>
      <c r="BR63" s="58"/>
      <c r="BS63" s="58"/>
      <c r="BT63" s="58"/>
      <c r="BU63" s="58"/>
      <c r="BV63" s="58"/>
      <c r="BW63" s="58"/>
      <c r="BX63" s="58"/>
      <c r="BY63" s="58"/>
      <c r="BZ63" s="58"/>
      <c r="CA63" s="58"/>
      <c r="CB63" s="58"/>
      <c r="CC63" s="58"/>
      <c r="CD63" s="58"/>
      <c r="CE63" s="58"/>
      <c r="CF63" s="58"/>
      <c r="CG63" s="58"/>
      <c r="CH63" s="58"/>
      <c r="CI63" s="4">
        <v>0</v>
      </c>
      <c r="CJ63" s="4">
        <v>0</v>
      </c>
      <c r="CK63" s="4">
        <v>0</v>
      </c>
      <c r="CL63" s="4">
        <v>0</v>
      </c>
      <c r="CM63" s="4">
        <f t="shared" si="1"/>
        <v>0</v>
      </c>
      <c r="CN63" s="58"/>
      <c r="CO63" s="58"/>
      <c r="CP63" s="58"/>
      <c r="CQ63" s="58"/>
      <c r="CR63" s="58"/>
      <c r="CS63" s="58"/>
      <c r="CT63" s="58"/>
      <c r="CU63" s="58"/>
      <c r="CV63" s="58"/>
      <c r="CW63" s="58"/>
      <c r="CX63" s="58"/>
      <c r="CY63" s="58"/>
      <c r="CZ63" s="58"/>
      <c r="DA63" s="58"/>
      <c r="DB63" s="58"/>
      <c r="DC63" s="58"/>
      <c r="DD63" s="58"/>
      <c r="DE63" s="58"/>
      <c r="DF63" s="58"/>
      <c r="DG63" s="58"/>
      <c r="DH63" s="4">
        <v>0</v>
      </c>
      <c r="DI63" s="4">
        <v>0</v>
      </c>
      <c r="DJ63" s="4">
        <v>0</v>
      </c>
      <c r="DK63" s="4">
        <v>0</v>
      </c>
      <c r="DL63" s="4"/>
      <c r="DM63" s="58"/>
      <c r="DN63" s="58"/>
      <c r="DO63" s="58"/>
      <c r="DP63" s="58"/>
      <c r="DQ63" s="58"/>
      <c r="DR63" s="58"/>
      <c r="DS63" s="58"/>
      <c r="DT63" s="58"/>
      <c r="DU63" s="58"/>
      <c r="DV63" s="58"/>
      <c r="DW63" s="58"/>
      <c r="DX63" s="58"/>
      <c r="DY63" s="58"/>
      <c r="DZ63" s="58"/>
      <c r="EA63" s="58"/>
      <c r="EB63" s="58"/>
      <c r="EC63" s="58"/>
      <c r="ED63" s="58"/>
      <c r="EE63" s="58"/>
      <c r="EF63" s="58"/>
      <c r="EG63" s="5">
        <v>0</v>
      </c>
      <c r="EH63" s="5">
        <v>0</v>
      </c>
      <c r="EI63" s="45">
        <v>0</v>
      </c>
      <c r="EJ63" s="45">
        <v>0</v>
      </c>
      <c r="EK63" s="5"/>
      <c r="EL63" s="40"/>
      <c r="EM63" s="40"/>
      <c r="EN63" s="40"/>
      <c r="EO63" s="40"/>
      <c r="EP63" s="40"/>
      <c r="EQ63" s="40"/>
      <c r="ER63" s="40"/>
      <c r="ES63" s="40"/>
      <c r="ET63" s="40"/>
      <c r="EU63" s="40"/>
      <c r="EV63" s="40"/>
      <c r="EW63" s="40"/>
      <c r="EX63" s="40"/>
      <c r="EY63" s="40"/>
      <c r="EZ63" s="40"/>
      <c r="FA63" s="40"/>
      <c r="FB63" s="40"/>
      <c r="FC63" s="40"/>
      <c r="FD63" s="40"/>
      <c r="FE63" s="9"/>
      <c r="FF63" s="64"/>
      <c r="FG63" s="3">
        <v>0</v>
      </c>
      <c r="FH63" s="1">
        <v>0</v>
      </c>
    </row>
    <row r="64" spans="2:164" ht="30" customHeight="1" x14ac:dyDescent="0.45">
      <c r="B64" s="29"/>
      <c r="C64" s="30"/>
      <c r="D64" s="37"/>
      <c r="E64" s="38" t="s">
        <v>83</v>
      </c>
      <c r="F64" s="58"/>
      <c r="G64" s="58"/>
      <c r="H64" s="58"/>
      <c r="I64" s="58"/>
      <c r="J64" s="58"/>
      <c r="K64" s="58"/>
      <c r="L64" s="4">
        <v>0</v>
      </c>
      <c r="M64" s="4">
        <v>5945812.4900000002</v>
      </c>
      <c r="N64" s="4">
        <v>3177544.86</v>
      </c>
      <c r="O64" s="4">
        <v>2814841.47</v>
      </c>
      <c r="P64" s="4">
        <v>11938198.82</v>
      </c>
      <c r="Q64" s="58"/>
      <c r="R64" s="58"/>
      <c r="S64" s="58"/>
      <c r="T64" s="58"/>
      <c r="U64" s="58"/>
      <c r="V64" s="58"/>
      <c r="W64" s="58"/>
      <c r="X64" s="58"/>
      <c r="Y64" s="58"/>
      <c r="Z64" s="58"/>
      <c r="AA64" s="58"/>
      <c r="AB64" s="58"/>
      <c r="AC64" s="58"/>
      <c r="AD64" s="58"/>
      <c r="AE64" s="58"/>
      <c r="AF64" s="58"/>
      <c r="AG64" s="58"/>
      <c r="AH64" s="58"/>
      <c r="AI64" s="58"/>
      <c r="AJ64" s="58"/>
      <c r="AK64" s="4"/>
      <c r="AL64" s="4"/>
      <c r="AM64" s="4"/>
      <c r="AN64" s="4"/>
      <c r="AO64" s="4"/>
      <c r="AP64" s="58"/>
      <c r="AQ64" s="58"/>
      <c r="AR64" s="58"/>
      <c r="AS64" s="58"/>
      <c r="AT64" s="58"/>
      <c r="AU64" s="58"/>
      <c r="AV64" s="58"/>
      <c r="AW64" s="58"/>
      <c r="AX64" s="58"/>
      <c r="AY64" s="58"/>
      <c r="AZ64" s="58"/>
      <c r="BA64" s="58"/>
      <c r="BB64" s="58"/>
      <c r="BC64" s="58"/>
      <c r="BD64" s="58"/>
      <c r="BE64" s="58"/>
      <c r="BF64" s="58"/>
      <c r="BG64" s="58"/>
      <c r="BH64" s="58"/>
      <c r="BI64" s="58"/>
      <c r="BJ64" s="4"/>
      <c r="BK64" s="4"/>
      <c r="BL64" s="4"/>
      <c r="BM64" s="4"/>
      <c r="BN64" s="4"/>
      <c r="BO64" s="58"/>
      <c r="BP64" s="58"/>
      <c r="BQ64" s="58"/>
      <c r="BR64" s="58"/>
      <c r="BS64" s="58"/>
      <c r="BT64" s="58"/>
      <c r="BU64" s="58"/>
      <c r="BV64" s="58"/>
      <c r="BW64" s="58"/>
      <c r="BX64" s="58"/>
      <c r="BY64" s="58"/>
      <c r="BZ64" s="58"/>
      <c r="CA64" s="58"/>
      <c r="CB64" s="58"/>
      <c r="CC64" s="58"/>
      <c r="CD64" s="58"/>
      <c r="CE64" s="58"/>
      <c r="CF64" s="58"/>
      <c r="CG64" s="58"/>
      <c r="CH64" s="58"/>
      <c r="CI64" s="4">
        <v>286158</v>
      </c>
      <c r="CJ64" s="4">
        <v>289905</v>
      </c>
      <c r="CK64" s="4">
        <v>294804</v>
      </c>
      <c r="CL64" s="4">
        <v>254385</v>
      </c>
      <c r="CM64" s="4">
        <f t="shared" si="1"/>
        <v>1125252</v>
      </c>
      <c r="CN64" s="58"/>
      <c r="CO64" s="58"/>
      <c r="CP64" s="58"/>
      <c r="CQ64" s="58"/>
      <c r="CR64" s="58"/>
      <c r="CS64" s="58"/>
      <c r="CT64" s="58"/>
      <c r="CU64" s="58"/>
      <c r="CV64" s="58"/>
      <c r="CW64" s="58"/>
      <c r="CX64" s="58"/>
      <c r="CY64" s="58"/>
      <c r="CZ64" s="58"/>
      <c r="DA64" s="58"/>
      <c r="DB64" s="58"/>
      <c r="DC64" s="58"/>
      <c r="DD64" s="58"/>
      <c r="DE64" s="58"/>
      <c r="DF64" s="58"/>
      <c r="DG64" s="58"/>
      <c r="DH64" s="4">
        <v>91077</v>
      </c>
      <c r="DI64" s="4">
        <v>249036</v>
      </c>
      <c r="DJ64" s="4">
        <f>756169-DH64-DI64</f>
        <v>416056</v>
      </c>
      <c r="DK64" s="4">
        <f>990835-DH64-DI64-DJ64</f>
        <v>234666</v>
      </c>
      <c r="DL64" s="4"/>
      <c r="DM64" s="58"/>
      <c r="DN64" s="58"/>
      <c r="DO64" s="58"/>
      <c r="DP64" s="58"/>
      <c r="DQ64" s="58"/>
      <c r="DR64" s="58"/>
      <c r="DS64" s="58"/>
      <c r="DT64" s="58"/>
      <c r="DU64" s="58"/>
      <c r="DV64" s="58"/>
      <c r="DW64" s="58"/>
      <c r="DX64" s="58"/>
      <c r="DY64" s="58"/>
      <c r="DZ64" s="58"/>
      <c r="EA64" s="58"/>
      <c r="EB64" s="58"/>
      <c r="EC64" s="58"/>
      <c r="ED64" s="58"/>
      <c r="EE64" s="58"/>
      <c r="EF64" s="58"/>
      <c r="EG64" s="5">
        <v>237790.52</v>
      </c>
      <c r="EH64" s="5">
        <f>481384.95-EG64</f>
        <v>243594.43000000002</v>
      </c>
      <c r="EI64" s="45">
        <v>255774.21</v>
      </c>
      <c r="EJ64" s="45">
        <f>961114.82-EG64-EH64-EI64</f>
        <v>223955.65999999989</v>
      </c>
      <c r="EK64" s="5"/>
      <c r="EL64" s="40"/>
      <c r="EM64" s="40"/>
      <c r="EN64" s="40"/>
      <c r="EO64" s="40"/>
      <c r="EP64" s="40"/>
      <c r="EQ64" s="40"/>
      <c r="ER64" s="40"/>
      <c r="ES64" s="40"/>
      <c r="ET64" s="40"/>
      <c r="EU64" s="40"/>
      <c r="EV64" s="40"/>
      <c r="EW64" s="40"/>
      <c r="EX64" s="40"/>
      <c r="EY64" s="40"/>
      <c r="EZ64" s="40"/>
      <c r="FA64" s="40"/>
      <c r="FB64" s="40"/>
      <c r="FC64" s="40"/>
      <c r="FD64" s="40"/>
      <c r="FE64" s="9"/>
      <c r="FF64" s="64"/>
      <c r="FG64" s="3">
        <v>0</v>
      </c>
      <c r="FH64" s="1">
        <v>0</v>
      </c>
    </row>
    <row r="65" spans="2:164" ht="30" customHeight="1" x14ac:dyDescent="0.45">
      <c r="B65" s="29"/>
      <c r="C65" s="30"/>
      <c r="D65" s="37"/>
      <c r="E65" s="38" t="s">
        <v>84</v>
      </c>
      <c r="F65" s="58"/>
      <c r="G65" s="58"/>
      <c r="H65" s="58"/>
      <c r="I65" s="58"/>
      <c r="J65" s="58"/>
      <c r="K65" s="58"/>
      <c r="L65" s="4">
        <v>0</v>
      </c>
      <c r="M65" s="4">
        <v>0</v>
      </c>
      <c r="N65" s="4">
        <v>0</v>
      </c>
      <c r="O65" s="4">
        <v>0</v>
      </c>
      <c r="P65" s="4">
        <v>0</v>
      </c>
      <c r="Q65" s="58"/>
      <c r="R65" s="58"/>
      <c r="S65" s="58"/>
      <c r="T65" s="58"/>
      <c r="U65" s="58"/>
      <c r="V65" s="58"/>
      <c r="W65" s="58"/>
      <c r="X65" s="58"/>
      <c r="Y65" s="58"/>
      <c r="Z65" s="58"/>
      <c r="AA65" s="58"/>
      <c r="AB65" s="58"/>
      <c r="AC65" s="58"/>
      <c r="AD65" s="58"/>
      <c r="AE65" s="58"/>
      <c r="AF65" s="58"/>
      <c r="AG65" s="58"/>
      <c r="AH65" s="58"/>
      <c r="AI65" s="58"/>
      <c r="AJ65" s="58"/>
      <c r="AK65" s="4"/>
      <c r="AL65" s="4"/>
      <c r="AM65" s="4"/>
      <c r="AN65" s="4"/>
      <c r="AO65" s="4"/>
      <c r="AP65" s="58"/>
      <c r="AQ65" s="58"/>
      <c r="AR65" s="58"/>
      <c r="AS65" s="58"/>
      <c r="AT65" s="58"/>
      <c r="AU65" s="58"/>
      <c r="AV65" s="58"/>
      <c r="AW65" s="58"/>
      <c r="AX65" s="58"/>
      <c r="AY65" s="58"/>
      <c r="AZ65" s="58"/>
      <c r="BA65" s="58"/>
      <c r="BB65" s="58"/>
      <c r="BC65" s="58"/>
      <c r="BD65" s="58"/>
      <c r="BE65" s="58"/>
      <c r="BF65" s="58"/>
      <c r="BG65" s="58"/>
      <c r="BH65" s="58"/>
      <c r="BI65" s="58"/>
      <c r="BJ65" s="4"/>
      <c r="BK65" s="4"/>
      <c r="BL65" s="4"/>
      <c r="BM65" s="4"/>
      <c r="BN65" s="4">
        <v>1244173.55</v>
      </c>
      <c r="BO65" s="58"/>
      <c r="BP65" s="58"/>
      <c r="BQ65" s="58"/>
      <c r="BR65" s="58"/>
      <c r="BS65" s="58"/>
      <c r="BT65" s="58"/>
      <c r="BU65" s="58"/>
      <c r="BV65" s="58"/>
      <c r="BW65" s="58"/>
      <c r="BX65" s="58"/>
      <c r="BY65" s="58"/>
      <c r="BZ65" s="58"/>
      <c r="CA65" s="58"/>
      <c r="CB65" s="58"/>
      <c r="CC65" s="58"/>
      <c r="CD65" s="58"/>
      <c r="CE65" s="58"/>
      <c r="CF65" s="58"/>
      <c r="CG65" s="58"/>
      <c r="CH65" s="58"/>
      <c r="CI65" s="4">
        <v>1140</v>
      </c>
      <c r="CJ65" s="4">
        <v>607675</v>
      </c>
      <c r="CK65" s="4">
        <v>928767</v>
      </c>
      <c r="CL65" s="4">
        <v>1524877</v>
      </c>
      <c r="CM65" s="4">
        <f t="shared" si="1"/>
        <v>3062459</v>
      </c>
      <c r="CN65" s="58"/>
      <c r="CO65" s="58"/>
      <c r="CP65" s="58"/>
      <c r="CQ65" s="58"/>
      <c r="CR65" s="58"/>
      <c r="CS65" s="58"/>
      <c r="CT65" s="58"/>
      <c r="CU65" s="58"/>
      <c r="CV65" s="58"/>
      <c r="CW65" s="58"/>
      <c r="CX65" s="58"/>
      <c r="CY65" s="58"/>
      <c r="CZ65" s="58"/>
      <c r="DA65" s="58"/>
      <c r="DB65" s="58"/>
      <c r="DC65" s="58"/>
      <c r="DD65" s="58"/>
      <c r="DE65" s="58"/>
      <c r="DF65" s="58"/>
      <c r="DG65" s="58"/>
      <c r="DH65" s="4">
        <v>0</v>
      </c>
      <c r="DI65" s="4">
        <v>761001</v>
      </c>
      <c r="DJ65" s="4">
        <f>6538254-DH65-DI65</f>
        <v>5777253</v>
      </c>
      <c r="DK65" s="4">
        <f>9942607-DH65-DI65-DJ65</f>
        <v>3404353</v>
      </c>
      <c r="DL65" s="4"/>
      <c r="DM65" s="58"/>
      <c r="DN65" s="58"/>
      <c r="DO65" s="58"/>
      <c r="DP65" s="58"/>
      <c r="DQ65" s="58"/>
      <c r="DR65" s="58"/>
      <c r="DS65" s="58"/>
      <c r="DT65" s="58"/>
      <c r="DU65" s="58"/>
      <c r="DV65" s="58"/>
      <c r="DW65" s="58"/>
      <c r="DX65" s="58"/>
      <c r="DY65" s="58"/>
      <c r="DZ65" s="58"/>
      <c r="EA65" s="58"/>
      <c r="EB65" s="58"/>
      <c r="EC65" s="58"/>
      <c r="ED65" s="58"/>
      <c r="EE65" s="58"/>
      <c r="EF65" s="58"/>
      <c r="EG65" s="5">
        <v>2507219.5099999998</v>
      </c>
      <c r="EH65" s="5">
        <f>3509281.44-EG65</f>
        <v>1002061.9300000002</v>
      </c>
      <c r="EI65" s="45">
        <f>4460255.2-EG65-EH65</f>
        <v>950973.76000000024</v>
      </c>
      <c r="EJ65" s="45">
        <f>6065351.81-EI65-EH65-EG65</f>
        <v>1605096.6099999989</v>
      </c>
      <c r="EK65" s="5"/>
      <c r="EL65" s="40"/>
      <c r="EM65" s="40"/>
      <c r="EN65" s="40"/>
      <c r="EO65" s="40"/>
      <c r="EP65" s="40"/>
      <c r="EQ65" s="40"/>
      <c r="ER65" s="40"/>
      <c r="ES65" s="40"/>
      <c r="ET65" s="40"/>
      <c r="EU65" s="40"/>
      <c r="EV65" s="40"/>
      <c r="EW65" s="40"/>
      <c r="EX65" s="40"/>
      <c r="EY65" s="40"/>
      <c r="EZ65" s="40"/>
      <c r="FA65" s="40"/>
      <c r="FB65" s="40"/>
      <c r="FC65" s="40"/>
      <c r="FD65" s="40"/>
      <c r="FE65" s="9"/>
      <c r="FF65" s="64"/>
      <c r="FG65" s="3">
        <v>0</v>
      </c>
      <c r="FH65" s="1">
        <v>0</v>
      </c>
    </row>
    <row r="66" spans="2:164" ht="50.1" customHeight="1" x14ac:dyDescent="0.45">
      <c r="B66" s="29"/>
      <c r="C66" s="30"/>
      <c r="D66" s="37"/>
      <c r="E66" s="38" t="s">
        <v>85</v>
      </c>
      <c r="F66" s="58"/>
      <c r="G66" s="58"/>
      <c r="H66" s="58"/>
      <c r="I66" s="58"/>
      <c r="J66" s="58"/>
      <c r="K66" s="58"/>
      <c r="L66" s="4">
        <v>0</v>
      </c>
      <c r="M66" s="4">
        <v>0</v>
      </c>
      <c r="N66" s="4">
        <v>0</v>
      </c>
      <c r="O66" s="4">
        <v>5000000</v>
      </c>
      <c r="P66" s="4">
        <v>5000000</v>
      </c>
      <c r="Q66" s="58"/>
      <c r="R66" s="58"/>
      <c r="S66" s="58"/>
      <c r="T66" s="58"/>
      <c r="U66" s="58"/>
      <c r="V66" s="58"/>
      <c r="W66" s="58"/>
      <c r="X66" s="58"/>
      <c r="Y66" s="58"/>
      <c r="Z66" s="58"/>
      <c r="AA66" s="58"/>
      <c r="AB66" s="58"/>
      <c r="AC66" s="58"/>
      <c r="AD66" s="58"/>
      <c r="AE66" s="58"/>
      <c r="AF66" s="58"/>
      <c r="AG66" s="58"/>
      <c r="AH66" s="58"/>
      <c r="AI66" s="58"/>
      <c r="AJ66" s="58"/>
      <c r="AK66" s="4"/>
      <c r="AL66" s="4"/>
      <c r="AM66" s="4"/>
      <c r="AN66" s="4"/>
      <c r="AO66" s="4"/>
      <c r="AP66" s="58"/>
      <c r="AQ66" s="58"/>
      <c r="AR66" s="58"/>
      <c r="AS66" s="58"/>
      <c r="AT66" s="58"/>
      <c r="AU66" s="58"/>
      <c r="AV66" s="58"/>
      <c r="AW66" s="58"/>
      <c r="AX66" s="58"/>
      <c r="AY66" s="58"/>
      <c r="AZ66" s="58"/>
      <c r="BA66" s="58"/>
      <c r="BB66" s="58"/>
      <c r="BC66" s="58"/>
      <c r="BD66" s="58"/>
      <c r="BE66" s="58"/>
      <c r="BF66" s="58"/>
      <c r="BG66" s="58"/>
      <c r="BH66" s="58"/>
      <c r="BI66" s="58"/>
      <c r="BJ66" s="4"/>
      <c r="BK66" s="4"/>
      <c r="BL66" s="4"/>
      <c r="BM66" s="4"/>
      <c r="BN66" s="4"/>
      <c r="BO66" s="58"/>
      <c r="BP66" s="58"/>
      <c r="BQ66" s="58"/>
      <c r="BR66" s="58"/>
      <c r="BS66" s="58"/>
      <c r="BT66" s="58"/>
      <c r="BU66" s="58"/>
      <c r="BV66" s="58"/>
      <c r="BW66" s="58"/>
      <c r="BX66" s="58"/>
      <c r="BY66" s="58"/>
      <c r="BZ66" s="58"/>
      <c r="CA66" s="58"/>
      <c r="CB66" s="58"/>
      <c r="CC66" s="58"/>
      <c r="CD66" s="58"/>
      <c r="CE66" s="58"/>
      <c r="CF66" s="58"/>
      <c r="CG66" s="58"/>
      <c r="CH66" s="58"/>
      <c r="CI66" s="4">
        <v>0</v>
      </c>
      <c r="CJ66" s="4">
        <v>0</v>
      </c>
      <c r="CK66" s="4">
        <v>220225</v>
      </c>
      <c r="CL66" s="4">
        <v>2185699</v>
      </c>
      <c r="CM66" s="4">
        <f t="shared" si="1"/>
        <v>2405924</v>
      </c>
      <c r="CN66" s="58"/>
      <c r="CO66" s="58"/>
      <c r="CP66" s="58"/>
      <c r="CQ66" s="58"/>
      <c r="CR66" s="58"/>
      <c r="CS66" s="58"/>
      <c r="CT66" s="58"/>
      <c r="CU66" s="58"/>
      <c r="CV66" s="58"/>
      <c r="CW66" s="58"/>
      <c r="CX66" s="58"/>
      <c r="CY66" s="58"/>
      <c r="CZ66" s="58"/>
      <c r="DA66" s="58"/>
      <c r="DB66" s="58"/>
      <c r="DC66" s="58"/>
      <c r="DD66" s="58"/>
      <c r="DE66" s="58"/>
      <c r="DF66" s="58"/>
      <c r="DG66" s="58"/>
      <c r="DH66" s="4">
        <v>0</v>
      </c>
      <c r="DI66" s="4">
        <v>681</v>
      </c>
      <c r="DJ66" s="4">
        <f>2868307-DI66</f>
        <v>2867626</v>
      </c>
      <c r="DK66" s="4">
        <f>4838623-DH66-DI66-DJ66</f>
        <v>1970316</v>
      </c>
      <c r="DL66" s="4"/>
      <c r="DM66" s="58"/>
      <c r="DN66" s="58"/>
      <c r="DO66" s="58"/>
      <c r="DP66" s="58"/>
      <c r="DQ66" s="58"/>
      <c r="DR66" s="58"/>
      <c r="DS66" s="58"/>
      <c r="DT66" s="58"/>
      <c r="DU66" s="58"/>
      <c r="DV66" s="58"/>
      <c r="DW66" s="58"/>
      <c r="DX66" s="58"/>
      <c r="DY66" s="58"/>
      <c r="DZ66" s="58"/>
      <c r="EA66" s="58"/>
      <c r="EB66" s="58"/>
      <c r="EC66" s="58"/>
      <c r="ED66" s="58"/>
      <c r="EE66" s="58"/>
      <c r="EF66" s="58"/>
      <c r="EG66" s="5">
        <v>121459.72</v>
      </c>
      <c r="EH66" s="5">
        <v>0</v>
      </c>
      <c r="EI66" s="45">
        <v>0</v>
      </c>
      <c r="EJ66" s="45">
        <f>511998.28-EG66</f>
        <v>390538.56000000006</v>
      </c>
      <c r="EK66" s="5"/>
      <c r="EL66" s="40"/>
      <c r="EM66" s="40"/>
      <c r="EN66" s="40"/>
      <c r="EO66" s="40"/>
      <c r="EP66" s="40"/>
      <c r="EQ66" s="40"/>
      <c r="ER66" s="40"/>
      <c r="ES66" s="40"/>
      <c r="ET66" s="40"/>
      <c r="EU66" s="40"/>
      <c r="EV66" s="40"/>
      <c r="EW66" s="40"/>
      <c r="EX66" s="40"/>
      <c r="EY66" s="40"/>
      <c r="EZ66" s="40"/>
      <c r="FA66" s="40"/>
      <c r="FB66" s="40"/>
      <c r="FC66" s="40"/>
      <c r="FD66" s="40"/>
      <c r="FE66" s="9"/>
      <c r="FF66" s="64"/>
      <c r="FG66" s="3">
        <v>0</v>
      </c>
      <c r="FH66" s="1">
        <v>0</v>
      </c>
    </row>
    <row r="67" spans="2:164" ht="30" customHeight="1" x14ac:dyDescent="0.45">
      <c r="B67" s="29"/>
      <c r="C67" s="30"/>
      <c r="D67" s="39" t="s">
        <v>86</v>
      </c>
      <c r="E67" s="38" t="s">
        <v>87</v>
      </c>
      <c r="F67" s="58"/>
      <c r="G67" s="58"/>
      <c r="H67" s="58"/>
      <c r="I67" s="58"/>
      <c r="J67" s="58"/>
      <c r="K67" s="58"/>
      <c r="L67" s="4">
        <v>5368.24</v>
      </c>
      <c r="M67" s="4">
        <v>0</v>
      </c>
      <c r="N67" s="4">
        <v>0</v>
      </c>
      <c r="O67" s="4">
        <v>0</v>
      </c>
      <c r="P67" s="4"/>
      <c r="Q67" s="58"/>
      <c r="R67" s="58"/>
      <c r="S67" s="58"/>
      <c r="T67" s="58"/>
      <c r="U67" s="58"/>
      <c r="V67" s="58"/>
      <c r="W67" s="58"/>
      <c r="X67" s="58"/>
      <c r="Y67" s="58"/>
      <c r="Z67" s="58"/>
      <c r="AA67" s="58"/>
      <c r="AB67" s="58"/>
      <c r="AC67" s="58"/>
      <c r="AD67" s="58"/>
      <c r="AE67" s="58"/>
      <c r="AF67" s="58"/>
      <c r="AG67" s="58"/>
      <c r="AH67" s="58"/>
      <c r="AI67" s="58"/>
      <c r="AJ67" s="58"/>
      <c r="AK67" s="4"/>
      <c r="AL67" s="4"/>
      <c r="AM67" s="4"/>
      <c r="AN67" s="4"/>
      <c r="AO67" s="4"/>
      <c r="AP67" s="58"/>
      <c r="AQ67" s="58"/>
      <c r="AR67" s="58"/>
      <c r="AS67" s="58"/>
      <c r="AT67" s="58"/>
      <c r="AU67" s="58"/>
      <c r="AV67" s="58"/>
      <c r="AW67" s="58"/>
      <c r="AX67" s="58"/>
      <c r="AY67" s="58"/>
      <c r="AZ67" s="58"/>
      <c r="BA67" s="58"/>
      <c r="BB67" s="58"/>
      <c r="BC67" s="58"/>
      <c r="BD67" s="58"/>
      <c r="BE67" s="58"/>
      <c r="BF67" s="58"/>
      <c r="BG67" s="58"/>
      <c r="BH67" s="58"/>
      <c r="BI67" s="58"/>
      <c r="BJ67" s="4"/>
      <c r="BK67" s="4"/>
      <c r="BL67" s="4"/>
      <c r="BM67" s="4"/>
      <c r="BN67" s="4"/>
      <c r="BO67" s="58"/>
      <c r="BP67" s="58"/>
      <c r="BQ67" s="58"/>
      <c r="BR67" s="58"/>
      <c r="BS67" s="58"/>
      <c r="BT67" s="58"/>
      <c r="BU67" s="58"/>
      <c r="BV67" s="58"/>
      <c r="BW67" s="58"/>
      <c r="BX67" s="58"/>
      <c r="BY67" s="58"/>
      <c r="BZ67" s="58"/>
      <c r="CA67" s="58"/>
      <c r="CB67" s="58"/>
      <c r="CC67" s="58"/>
      <c r="CD67" s="58"/>
      <c r="CE67" s="58"/>
      <c r="CF67" s="58"/>
      <c r="CG67" s="58"/>
      <c r="CH67" s="58"/>
      <c r="CI67" s="4">
        <v>0</v>
      </c>
      <c r="CJ67" s="4">
        <v>0</v>
      </c>
      <c r="CK67" s="4">
        <v>0</v>
      </c>
      <c r="CL67" s="4">
        <v>0</v>
      </c>
      <c r="CM67" s="4">
        <f t="shared" si="1"/>
        <v>0</v>
      </c>
      <c r="CN67" s="58"/>
      <c r="CO67" s="58"/>
      <c r="CP67" s="58"/>
      <c r="CQ67" s="58"/>
      <c r="CR67" s="58"/>
      <c r="CS67" s="58"/>
      <c r="CT67" s="58"/>
      <c r="CU67" s="58"/>
      <c r="CV67" s="58"/>
      <c r="CW67" s="58"/>
      <c r="CX67" s="58"/>
      <c r="CY67" s="58"/>
      <c r="CZ67" s="58"/>
      <c r="DA67" s="58"/>
      <c r="DB67" s="58"/>
      <c r="DC67" s="58"/>
      <c r="DD67" s="58"/>
      <c r="DE67" s="58"/>
      <c r="DF67" s="58"/>
      <c r="DG67" s="58"/>
      <c r="DH67" s="4">
        <v>0</v>
      </c>
      <c r="DI67" s="4">
        <v>0</v>
      </c>
      <c r="DJ67" s="4">
        <v>0</v>
      </c>
      <c r="DK67" s="4">
        <v>0</v>
      </c>
      <c r="DL67" s="4"/>
      <c r="DM67" s="58"/>
      <c r="DN67" s="58"/>
      <c r="DO67" s="58"/>
      <c r="DP67" s="58"/>
      <c r="DQ67" s="58"/>
      <c r="DR67" s="58"/>
      <c r="DS67" s="58"/>
      <c r="DT67" s="58"/>
      <c r="DU67" s="58"/>
      <c r="DV67" s="58"/>
      <c r="DW67" s="58"/>
      <c r="DX67" s="58"/>
      <c r="DY67" s="58"/>
      <c r="DZ67" s="58"/>
      <c r="EA67" s="58"/>
      <c r="EB67" s="58"/>
      <c r="EC67" s="58"/>
      <c r="ED67" s="58"/>
      <c r="EE67" s="58"/>
      <c r="EF67" s="58"/>
      <c r="EG67" s="5">
        <v>0</v>
      </c>
      <c r="EH67" s="5">
        <v>0</v>
      </c>
      <c r="EI67" s="45">
        <v>0</v>
      </c>
      <c r="EJ67" s="45">
        <v>0</v>
      </c>
      <c r="EK67" s="5"/>
      <c r="EL67" s="40"/>
      <c r="EM67" s="40"/>
      <c r="EN67" s="40"/>
      <c r="EO67" s="40"/>
      <c r="EP67" s="40"/>
      <c r="EQ67" s="40"/>
      <c r="ER67" s="40"/>
      <c r="ES67" s="40"/>
      <c r="ET67" s="40"/>
      <c r="EU67" s="40"/>
      <c r="EV67" s="40"/>
      <c r="EW67" s="40"/>
      <c r="EX67" s="40"/>
      <c r="EY67" s="40"/>
      <c r="EZ67" s="40"/>
      <c r="FA67" s="40"/>
      <c r="FB67" s="40"/>
      <c r="FC67" s="40"/>
      <c r="FD67" s="40"/>
      <c r="FE67" s="9"/>
      <c r="FF67" s="64"/>
      <c r="FG67" s="3">
        <v>0</v>
      </c>
      <c r="FH67" s="1">
        <v>0</v>
      </c>
    </row>
    <row r="68" spans="2:164" ht="30" customHeight="1" x14ac:dyDescent="0.45">
      <c r="B68" s="29"/>
      <c r="C68" s="30"/>
      <c r="D68" s="37"/>
      <c r="E68" s="38" t="s">
        <v>88</v>
      </c>
      <c r="F68" s="58"/>
      <c r="G68" s="58"/>
      <c r="H68" s="58"/>
      <c r="I68" s="58"/>
      <c r="J68" s="58"/>
      <c r="K68" s="58"/>
      <c r="L68" s="4">
        <v>5368.24</v>
      </c>
      <c r="M68" s="4">
        <v>22552.959999999999</v>
      </c>
      <c r="N68" s="4">
        <v>16914.72</v>
      </c>
      <c r="O68" s="4"/>
      <c r="P68" s="4"/>
      <c r="Q68" s="58"/>
      <c r="R68" s="58"/>
      <c r="S68" s="58"/>
      <c r="T68" s="58"/>
      <c r="U68" s="58"/>
      <c r="V68" s="58"/>
      <c r="W68" s="58"/>
      <c r="X68" s="58"/>
      <c r="Y68" s="58"/>
      <c r="Z68" s="58"/>
      <c r="AA68" s="58"/>
      <c r="AB68" s="58"/>
      <c r="AC68" s="58"/>
      <c r="AD68" s="58"/>
      <c r="AE68" s="58"/>
      <c r="AF68" s="58"/>
      <c r="AG68" s="58"/>
      <c r="AH68" s="58"/>
      <c r="AI68" s="58"/>
      <c r="AJ68" s="58"/>
      <c r="AK68" s="4"/>
      <c r="AL68" s="4"/>
      <c r="AM68" s="4"/>
      <c r="AN68" s="4"/>
      <c r="AO68" s="4"/>
      <c r="AP68" s="58"/>
      <c r="AQ68" s="58"/>
      <c r="AR68" s="58"/>
      <c r="AS68" s="58"/>
      <c r="AT68" s="58"/>
      <c r="AU68" s="58"/>
      <c r="AV68" s="58"/>
      <c r="AW68" s="58"/>
      <c r="AX68" s="58"/>
      <c r="AY68" s="58"/>
      <c r="AZ68" s="58"/>
      <c r="BA68" s="58"/>
      <c r="BB68" s="58"/>
      <c r="BC68" s="58"/>
      <c r="BD68" s="58"/>
      <c r="BE68" s="58"/>
      <c r="BF68" s="58"/>
      <c r="BG68" s="58"/>
      <c r="BH68" s="58"/>
      <c r="BI68" s="58"/>
      <c r="BJ68" s="4"/>
      <c r="BK68" s="4"/>
      <c r="BL68" s="4"/>
      <c r="BM68" s="4"/>
      <c r="BN68" s="4"/>
      <c r="BO68" s="58"/>
      <c r="BP68" s="58"/>
      <c r="BQ68" s="58"/>
      <c r="BR68" s="58"/>
      <c r="BS68" s="58"/>
      <c r="BT68" s="58"/>
      <c r="BU68" s="58"/>
      <c r="BV68" s="58"/>
      <c r="BW68" s="58"/>
      <c r="BX68" s="58"/>
      <c r="BY68" s="58"/>
      <c r="BZ68" s="58"/>
      <c r="CA68" s="58"/>
      <c r="CB68" s="58"/>
      <c r="CC68" s="58"/>
      <c r="CD68" s="58"/>
      <c r="CE68" s="58"/>
      <c r="CF68" s="58"/>
      <c r="CG68" s="58"/>
      <c r="CH68" s="58"/>
      <c r="CI68" s="4">
        <v>0</v>
      </c>
      <c r="CJ68" s="4">
        <v>0</v>
      </c>
      <c r="CK68" s="4">
        <v>0</v>
      </c>
      <c r="CL68" s="4">
        <v>0</v>
      </c>
      <c r="CM68" s="4">
        <f t="shared" si="1"/>
        <v>0</v>
      </c>
      <c r="CN68" s="58"/>
      <c r="CO68" s="58"/>
      <c r="CP68" s="58"/>
      <c r="CQ68" s="58"/>
      <c r="CR68" s="58"/>
      <c r="CS68" s="58"/>
      <c r="CT68" s="58"/>
      <c r="CU68" s="58"/>
      <c r="CV68" s="58"/>
      <c r="CW68" s="58"/>
      <c r="CX68" s="58"/>
      <c r="CY68" s="58"/>
      <c r="CZ68" s="58"/>
      <c r="DA68" s="58"/>
      <c r="DB68" s="58"/>
      <c r="DC68" s="58"/>
      <c r="DD68" s="58"/>
      <c r="DE68" s="58"/>
      <c r="DF68" s="58"/>
      <c r="DG68" s="58"/>
      <c r="DH68" s="4">
        <v>18254</v>
      </c>
      <c r="DI68" s="4">
        <v>18255</v>
      </c>
      <c r="DJ68" s="4">
        <f>65979-DH68-DI68</f>
        <v>29470</v>
      </c>
      <c r="DK68" s="4">
        <f>84233-DH68-DI68-DJ68</f>
        <v>18254</v>
      </c>
      <c r="DL68" s="4"/>
      <c r="DM68" s="58"/>
      <c r="DN68" s="58"/>
      <c r="DO68" s="58"/>
      <c r="DP68" s="58"/>
      <c r="DQ68" s="58"/>
      <c r="DR68" s="58"/>
      <c r="DS68" s="58"/>
      <c r="DT68" s="58"/>
      <c r="DU68" s="58"/>
      <c r="DV68" s="58"/>
      <c r="DW68" s="58"/>
      <c r="DX68" s="58"/>
      <c r="DY68" s="58"/>
      <c r="DZ68" s="58"/>
      <c r="EA68" s="58"/>
      <c r="EB68" s="58"/>
      <c r="EC68" s="58"/>
      <c r="ED68" s="58"/>
      <c r="EE68" s="58"/>
      <c r="EF68" s="58"/>
      <c r="EG68" s="5">
        <v>17110.27</v>
      </c>
      <c r="EH68" s="5">
        <f>34213.33-EG68</f>
        <v>17103.060000000001</v>
      </c>
      <c r="EI68" s="45">
        <v>11402.04</v>
      </c>
      <c r="EJ68" s="45">
        <f>208643.3-EG68-EH68-EI68</f>
        <v>163027.93</v>
      </c>
      <c r="EK68" s="5"/>
      <c r="EL68" s="40"/>
      <c r="EM68" s="40"/>
      <c r="EN68" s="40"/>
      <c r="EO68" s="40"/>
      <c r="EP68" s="40"/>
      <c r="EQ68" s="40"/>
      <c r="ER68" s="40"/>
      <c r="ES68" s="40"/>
      <c r="ET68" s="40"/>
      <c r="EU68" s="40"/>
      <c r="EV68" s="40"/>
      <c r="EW68" s="40"/>
      <c r="EX68" s="40"/>
      <c r="EY68" s="40"/>
      <c r="EZ68" s="40"/>
      <c r="FA68" s="40"/>
      <c r="FB68" s="40"/>
      <c r="FC68" s="40"/>
      <c r="FD68" s="40"/>
      <c r="FE68" s="9"/>
      <c r="FF68" s="64"/>
      <c r="FG68" s="3">
        <v>0</v>
      </c>
      <c r="FH68" s="1">
        <v>0</v>
      </c>
    </row>
    <row r="69" spans="2:164" ht="30" customHeight="1" x14ac:dyDescent="0.45">
      <c r="B69" s="29"/>
      <c r="C69" s="30"/>
      <c r="D69" s="37"/>
      <c r="E69" s="38" t="s">
        <v>89</v>
      </c>
      <c r="F69" s="58"/>
      <c r="G69" s="58"/>
      <c r="H69" s="58"/>
      <c r="I69" s="58"/>
      <c r="J69" s="58"/>
      <c r="K69" s="58"/>
      <c r="L69" s="4">
        <v>27908.06</v>
      </c>
      <c r="M69" s="4">
        <v>35698.35</v>
      </c>
      <c r="N69" s="4">
        <v>34937.18</v>
      </c>
      <c r="O69" s="4"/>
      <c r="P69" s="4"/>
      <c r="Q69" s="58"/>
      <c r="R69" s="58"/>
      <c r="S69" s="58"/>
      <c r="T69" s="58"/>
      <c r="U69" s="58"/>
      <c r="V69" s="58"/>
      <c r="W69" s="58"/>
      <c r="X69" s="58"/>
      <c r="Y69" s="58"/>
      <c r="Z69" s="58"/>
      <c r="AA69" s="58"/>
      <c r="AB69" s="58"/>
      <c r="AC69" s="58"/>
      <c r="AD69" s="58"/>
      <c r="AE69" s="58"/>
      <c r="AF69" s="58"/>
      <c r="AG69" s="58"/>
      <c r="AH69" s="58"/>
      <c r="AI69" s="58"/>
      <c r="AJ69" s="58"/>
      <c r="AK69" s="4"/>
      <c r="AL69" s="4"/>
      <c r="AM69" s="4"/>
      <c r="AN69" s="4"/>
      <c r="AO69" s="4"/>
      <c r="AP69" s="58"/>
      <c r="AQ69" s="58"/>
      <c r="AR69" s="58"/>
      <c r="AS69" s="58"/>
      <c r="AT69" s="58"/>
      <c r="AU69" s="58"/>
      <c r="AV69" s="58"/>
      <c r="AW69" s="58"/>
      <c r="AX69" s="58"/>
      <c r="AY69" s="58"/>
      <c r="AZ69" s="58"/>
      <c r="BA69" s="58"/>
      <c r="BB69" s="58"/>
      <c r="BC69" s="58"/>
      <c r="BD69" s="58"/>
      <c r="BE69" s="58"/>
      <c r="BF69" s="58"/>
      <c r="BG69" s="58"/>
      <c r="BH69" s="58"/>
      <c r="BI69" s="58"/>
      <c r="BJ69" s="4"/>
      <c r="BK69" s="4"/>
      <c r="BL69" s="4"/>
      <c r="BM69" s="4"/>
      <c r="BN69" s="4">
        <v>281049.92</v>
      </c>
      <c r="BO69" s="58"/>
      <c r="BP69" s="58"/>
      <c r="BQ69" s="58"/>
      <c r="BR69" s="58"/>
      <c r="BS69" s="58"/>
      <c r="BT69" s="58"/>
      <c r="BU69" s="58"/>
      <c r="BV69" s="58"/>
      <c r="BW69" s="58"/>
      <c r="BX69" s="58"/>
      <c r="BY69" s="58"/>
      <c r="BZ69" s="58"/>
      <c r="CA69" s="58"/>
      <c r="CB69" s="58"/>
      <c r="CC69" s="58"/>
      <c r="CD69" s="58"/>
      <c r="CE69" s="58"/>
      <c r="CF69" s="58"/>
      <c r="CG69" s="58"/>
      <c r="CH69" s="58"/>
      <c r="CI69" s="4">
        <v>0</v>
      </c>
      <c r="CJ69" s="4">
        <v>0</v>
      </c>
      <c r="CK69" s="4">
        <v>0</v>
      </c>
      <c r="CL69" s="4">
        <v>0</v>
      </c>
      <c r="CM69" s="4">
        <f t="shared" si="1"/>
        <v>0</v>
      </c>
      <c r="CN69" s="58"/>
      <c r="CO69" s="58"/>
      <c r="CP69" s="58"/>
      <c r="CQ69" s="58"/>
      <c r="CR69" s="58"/>
      <c r="CS69" s="58"/>
      <c r="CT69" s="58"/>
      <c r="CU69" s="58"/>
      <c r="CV69" s="58"/>
      <c r="CW69" s="58"/>
      <c r="CX69" s="58"/>
      <c r="CY69" s="58"/>
      <c r="CZ69" s="58"/>
      <c r="DA69" s="58"/>
      <c r="DB69" s="58"/>
      <c r="DC69" s="58"/>
      <c r="DD69" s="58"/>
      <c r="DE69" s="58"/>
      <c r="DF69" s="58"/>
      <c r="DG69" s="58"/>
      <c r="DH69" s="4">
        <v>40508</v>
      </c>
      <c r="DI69" s="4">
        <v>30243</v>
      </c>
      <c r="DJ69" s="4">
        <f>129733-DH69-DI69</f>
        <v>58982</v>
      </c>
      <c r="DK69" s="4">
        <f>192435-DH69-DI69-DJ69</f>
        <v>62702</v>
      </c>
      <c r="DL69" s="4"/>
      <c r="DM69" s="58"/>
      <c r="DN69" s="58"/>
      <c r="DO69" s="58"/>
      <c r="DP69" s="58"/>
      <c r="DQ69" s="58"/>
      <c r="DR69" s="58"/>
      <c r="DS69" s="58"/>
      <c r="DT69" s="58"/>
      <c r="DU69" s="58"/>
      <c r="DV69" s="58"/>
      <c r="DW69" s="58"/>
      <c r="DX69" s="58"/>
      <c r="DY69" s="58"/>
      <c r="DZ69" s="58"/>
      <c r="EA69" s="58"/>
      <c r="EB69" s="58"/>
      <c r="EC69" s="58"/>
      <c r="ED69" s="58"/>
      <c r="EE69" s="58"/>
      <c r="EF69" s="58"/>
      <c r="EG69" s="5">
        <v>67652.759999999995</v>
      </c>
      <c r="EH69" s="5">
        <f>139862.44-EG69</f>
        <v>72209.680000000008</v>
      </c>
      <c r="EI69" s="45">
        <v>70323.8</v>
      </c>
      <c r="EJ69" s="45">
        <f>273713.87-EG69-EH69-EI69</f>
        <v>63527.62999999999</v>
      </c>
      <c r="EK69" s="5"/>
      <c r="EL69" s="40"/>
      <c r="EM69" s="40"/>
      <c r="EN69" s="40"/>
      <c r="EO69" s="40"/>
      <c r="EP69" s="40"/>
      <c r="EQ69" s="40"/>
      <c r="ER69" s="40"/>
      <c r="ES69" s="40"/>
      <c r="ET69" s="40"/>
      <c r="EU69" s="40"/>
      <c r="EV69" s="40"/>
      <c r="EW69" s="40"/>
      <c r="EX69" s="40"/>
      <c r="EY69" s="40"/>
      <c r="EZ69" s="40"/>
      <c r="FA69" s="40"/>
      <c r="FB69" s="40"/>
      <c r="FC69" s="40"/>
      <c r="FD69" s="40"/>
      <c r="FE69" s="9"/>
      <c r="FF69" s="64"/>
      <c r="FG69" s="3">
        <v>0</v>
      </c>
      <c r="FH69" s="1">
        <v>0</v>
      </c>
    </row>
    <row r="70" spans="2:164" ht="50.1" customHeight="1" x14ac:dyDescent="0.45">
      <c r="B70" s="29"/>
      <c r="C70" s="30"/>
      <c r="D70" s="37"/>
      <c r="E70" s="38" t="s">
        <v>90</v>
      </c>
      <c r="F70" s="58"/>
      <c r="G70" s="58"/>
      <c r="H70" s="58"/>
      <c r="I70" s="58"/>
      <c r="J70" s="58"/>
      <c r="K70" s="58"/>
      <c r="L70" s="4"/>
      <c r="M70" s="4">
        <v>0</v>
      </c>
      <c r="N70" s="4"/>
      <c r="O70" s="4"/>
      <c r="P70" s="4"/>
      <c r="Q70" s="58"/>
      <c r="R70" s="58"/>
      <c r="S70" s="58"/>
      <c r="T70" s="58"/>
      <c r="U70" s="58"/>
      <c r="V70" s="58"/>
      <c r="W70" s="58"/>
      <c r="X70" s="58"/>
      <c r="Y70" s="58"/>
      <c r="Z70" s="58"/>
      <c r="AA70" s="58"/>
      <c r="AB70" s="58"/>
      <c r="AC70" s="58"/>
      <c r="AD70" s="58"/>
      <c r="AE70" s="58"/>
      <c r="AF70" s="58"/>
      <c r="AG70" s="58"/>
      <c r="AH70" s="58"/>
      <c r="AI70" s="58"/>
      <c r="AJ70" s="58"/>
      <c r="AK70" s="4"/>
      <c r="AL70" s="4"/>
      <c r="AM70" s="4"/>
      <c r="AN70" s="4"/>
      <c r="AO70" s="4"/>
      <c r="AP70" s="58"/>
      <c r="AQ70" s="58"/>
      <c r="AR70" s="58"/>
      <c r="AS70" s="58"/>
      <c r="AT70" s="58"/>
      <c r="AU70" s="58"/>
      <c r="AV70" s="58"/>
      <c r="AW70" s="58"/>
      <c r="AX70" s="58"/>
      <c r="AY70" s="58"/>
      <c r="AZ70" s="58"/>
      <c r="BA70" s="58"/>
      <c r="BB70" s="58"/>
      <c r="BC70" s="58"/>
      <c r="BD70" s="58"/>
      <c r="BE70" s="58"/>
      <c r="BF70" s="58"/>
      <c r="BG70" s="58"/>
      <c r="BH70" s="58"/>
      <c r="BI70" s="58"/>
      <c r="BJ70" s="4"/>
      <c r="BK70" s="4"/>
      <c r="BL70" s="4"/>
      <c r="BM70" s="4"/>
      <c r="BN70" s="4">
        <v>81855.070000000007</v>
      </c>
      <c r="BO70" s="58"/>
      <c r="BP70" s="58"/>
      <c r="BQ70" s="58"/>
      <c r="BR70" s="58"/>
      <c r="BS70" s="58"/>
      <c r="BT70" s="58"/>
      <c r="BU70" s="58"/>
      <c r="BV70" s="58"/>
      <c r="BW70" s="58"/>
      <c r="BX70" s="58"/>
      <c r="BY70" s="58"/>
      <c r="BZ70" s="58"/>
      <c r="CA70" s="58"/>
      <c r="CB70" s="58"/>
      <c r="CC70" s="58"/>
      <c r="CD70" s="58"/>
      <c r="CE70" s="58"/>
      <c r="CF70" s="58"/>
      <c r="CG70" s="58"/>
      <c r="CH70" s="58"/>
      <c r="CI70" s="4">
        <v>0</v>
      </c>
      <c r="CJ70" s="4">
        <v>0</v>
      </c>
      <c r="CK70" s="4">
        <v>0</v>
      </c>
      <c r="CL70" s="4">
        <v>0</v>
      </c>
      <c r="CM70" s="4">
        <f t="shared" si="1"/>
        <v>0</v>
      </c>
      <c r="CN70" s="58"/>
      <c r="CO70" s="58"/>
      <c r="CP70" s="58"/>
      <c r="CQ70" s="58"/>
      <c r="CR70" s="58"/>
      <c r="CS70" s="58"/>
      <c r="CT70" s="58"/>
      <c r="CU70" s="58"/>
      <c r="CV70" s="58"/>
      <c r="CW70" s="58"/>
      <c r="CX70" s="58"/>
      <c r="CY70" s="58"/>
      <c r="CZ70" s="58"/>
      <c r="DA70" s="58"/>
      <c r="DB70" s="58"/>
      <c r="DC70" s="58"/>
      <c r="DD70" s="58"/>
      <c r="DE70" s="58"/>
      <c r="DF70" s="58"/>
      <c r="DG70" s="58"/>
      <c r="DH70" s="4">
        <v>0</v>
      </c>
      <c r="DI70" s="4">
        <v>0</v>
      </c>
      <c r="DJ70" s="4">
        <v>0</v>
      </c>
      <c r="DK70" s="4">
        <v>0</v>
      </c>
      <c r="DL70" s="4"/>
      <c r="DM70" s="58"/>
      <c r="DN70" s="58"/>
      <c r="DO70" s="58"/>
      <c r="DP70" s="58"/>
      <c r="DQ70" s="58"/>
      <c r="DR70" s="58"/>
      <c r="DS70" s="58"/>
      <c r="DT70" s="58"/>
      <c r="DU70" s="58"/>
      <c r="DV70" s="58"/>
      <c r="DW70" s="58"/>
      <c r="DX70" s="58"/>
      <c r="DY70" s="58"/>
      <c r="DZ70" s="58"/>
      <c r="EA70" s="58"/>
      <c r="EB70" s="58"/>
      <c r="EC70" s="58"/>
      <c r="ED70" s="58"/>
      <c r="EE70" s="58"/>
      <c r="EF70" s="58"/>
      <c r="EG70" s="5">
        <v>0</v>
      </c>
      <c r="EH70" s="5">
        <v>0</v>
      </c>
      <c r="EI70" s="45">
        <v>0</v>
      </c>
      <c r="EJ70" s="45">
        <v>0</v>
      </c>
      <c r="EK70" s="5"/>
      <c r="EL70" s="40"/>
      <c r="EM70" s="40"/>
      <c r="EN70" s="40"/>
      <c r="EO70" s="40"/>
      <c r="EP70" s="40"/>
      <c r="EQ70" s="40"/>
      <c r="ER70" s="40"/>
      <c r="ES70" s="40"/>
      <c r="ET70" s="40"/>
      <c r="EU70" s="40"/>
      <c r="EV70" s="40"/>
      <c r="EW70" s="40"/>
      <c r="EX70" s="40"/>
      <c r="EY70" s="40"/>
      <c r="EZ70" s="40"/>
      <c r="FA70" s="40"/>
      <c r="FB70" s="40"/>
      <c r="FC70" s="40"/>
      <c r="FD70" s="40"/>
      <c r="FE70" s="9"/>
      <c r="FF70" s="64"/>
      <c r="FG70" s="3">
        <v>0</v>
      </c>
      <c r="FH70" s="1">
        <v>0</v>
      </c>
    </row>
    <row r="71" spans="2:164" ht="30" customHeight="1" x14ac:dyDescent="0.45">
      <c r="B71" s="29"/>
      <c r="C71" s="30"/>
      <c r="D71" s="37"/>
      <c r="E71" s="38" t="s">
        <v>91</v>
      </c>
      <c r="F71" s="58"/>
      <c r="G71" s="58"/>
      <c r="H71" s="58"/>
      <c r="I71" s="58"/>
      <c r="J71" s="58"/>
      <c r="K71" s="58"/>
      <c r="L71" s="4"/>
      <c r="M71" s="4">
        <v>1083129.06</v>
      </c>
      <c r="N71" s="4"/>
      <c r="O71" s="4"/>
      <c r="P71" s="4"/>
      <c r="Q71" s="58"/>
      <c r="R71" s="58"/>
      <c r="S71" s="58"/>
      <c r="T71" s="58"/>
      <c r="U71" s="58"/>
      <c r="V71" s="58"/>
      <c r="W71" s="58"/>
      <c r="X71" s="58"/>
      <c r="Y71" s="58"/>
      <c r="Z71" s="58"/>
      <c r="AA71" s="58"/>
      <c r="AB71" s="58"/>
      <c r="AC71" s="58"/>
      <c r="AD71" s="58"/>
      <c r="AE71" s="58"/>
      <c r="AF71" s="58"/>
      <c r="AG71" s="58"/>
      <c r="AH71" s="58"/>
      <c r="AI71" s="58"/>
      <c r="AJ71" s="58"/>
      <c r="AK71" s="4"/>
      <c r="AL71" s="4"/>
      <c r="AM71" s="4"/>
      <c r="AN71" s="4"/>
      <c r="AO71" s="4"/>
      <c r="AP71" s="58"/>
      <c r="AQ71" s="58"/>
      <c r="AR71" s="58"/>
      <c r="AS71" s="58"/>
      <c r="AT71" s="58"/>
      <c r="AU71" s="58"/>
      <c r="AV71" s="58"/>
      <c r="AW71" s="58"/>
      <c r="AX71" s="58"/>
      <c r="AY71" s="58"/>
      <c r="AZ71" s="58"/>
      <c r="BA71" s="58"/>
      <c r="BB71" s="58"/>
      <c r="BC71" s="58"/>
      <c r="BD71" s="58"/>
      <c r="BE71" s="58"/>
      <c r="BF71" s="58"/>
      <c r="BG71" s="58"/>
      <c r="BH71" s="58"/>
      <c r="BI71" s="58"/>
      <c r="BJ71" s="4"/>
      <c r="BK71" s="4"/>
      <c r="BL71" s="4"/>
      <c r="BM71" s="4"/>
      <c r="BN71" s="4">
        <v>242514.71</v>
      </c>
      <c r="BO71" s="58"/>
      <c r="BP71" s="58"/>
      <c r="BQ71" s="58"/>
      <c r="BR71" s="58"/>
      <c r="BS71" s="58"/>
      <c r="BT71" s="58"/>
      <c r="BU71" s="58"/>
      <c r="BV71" s="58"/>
      <c r="BW71" s="58"/>
      <c r="BX71" s="58"/>
      <c r="BY71" s="58"/>
      <c r="BZ71" s="58"/>
      <c r="CA71" s="58"/>
      <c r="CB71" s="58"/>
      <c r="CC71" s="58"/>
      <c r="CD71" s="58"/>
      <c r="CE71" s="58"/>
      <c r="CF71" s="58"/>
      <c r="CG71" s="58"/>
      <c r="CH71" s="58"/>
      <c r="CI71" s="4">
        <v>0</v>
      </c>
      <c r="CJ71" s="4">
        <v>0</v>
      </c>
      <c r="CK71" s="4">
        <v>0</v>
      </c>
      <c r="CL71" s="4">
        <v>0</v>
      </c>
      <c r="CM71" s="4">
        <f t="shared" si="1"/>
        <v>0</v>
      </c>
      <c r="CN71" s="58"/>
      <c r="CO71" s="58"/>
      <c r="CP71" s="58"/>
      <c r="CQ71" s="58"/>
      <c r="CR71" s="58"/>
      <c r="CS71" s="58"/>
      <c r="CT71" s="58"/>
      <c r="CU71" s="58"/>
      <c r="CV71" s="58"/>
      <c r="CW71" s="58"/>
      <c r="CX71" s="58"/>
      <c r="CY71" s="58"/>
      <c r="CZ71" s="58"/>
      <c r="DA71" s="58"/>
      <c r="DB71" s="58"/>
      <c r="DC71" s="58"/>
      <c r="DD71" s="58"/>
      <c r="DE71" s="58"/>
      <c r="DF71" s="58"/>
      <c r="DG71" s="58"/>
      <c r="DH71" s="4">
        <v>0</v>
      </c>
      <c r="DI71" s="4">
        <v>0</v>
      </c>
      <c r="DJ71" s="4">
        <v>0</v>
      </c>
      <c r="DK71" s="4">
        <v>0</v>
      </c>
      <c r="DL71" s="4"/>
      <c r="DM71" s="58"/>
      <c r="DN71" s="58"/>
      <c r="DO71" s="58"/>
      <c r="DP71" s="58"/>
      <c r="DQ71" s="58"/>
      <c r="DR71" s="58"/>
      <c r="DS71" s="58"/>
      <c r="DT71" s="58"/>
      <c r="DU71" s="58"/>
      <c r="DV71" s="58"/>
      <c r="DW71" s="58"/>
      <c r="DX71" s="58"/>
      <c r="DY71" s="58"/>
      <c r="DZ71" s="58"/>
      <c r="EA71" s="58"/>
      <c r="EB71" s="58"/>
      <c r="EC71" s="58"/>
      <c r="ED71" s="58"/>
      <c r="EE71" s="58"/>
      <c r="EF71" s="58"/>
      <c r="EG71" s="5">
        <v>0</v>
      </c>
      <c r="EH71" s="5">
        <v>0</v>
      </c>
      <c r="EI71" s="45">
        <v>0</v>
      </c>
      <c r="EJ71" s="45">
        <v>0</v>
      </c>
      <c r="EK71" s="5"/>
      <c r="EL71" s="40"/>
      <c r="EM71" s="40"/>
      <c r="EN71" s="40"/>
      <c r="EO71" s="40"/>
      <c r="EP71" s="40"/>
      <c r="EQ71" s="40"/>
      <c r="ER71" s="40"/>
      <c r="ES71" s="40"/>
      <c r="ET71" s="40"/>
      <c r="EU71" s="40"/>
      <c r="EV71" s="40"/>
      <c r="EW71" s="40"/>
      <c r="EX71" s="40"/>
      <c r="EY71" s="40"/>
      <c r="EZ71" s="40"/>
      <c r="FA71" s="40"/>
      <c r="FB71" s="40"/>
      <c r="FC71" s="40"/>
      <c r="FD71" s="40"/>
      <c r="FE71" s="9"/>
      <c r="FF71" s="64"/>
      <c r="FG71" s="3">
        <v>0</v>
      </c>
      <c r="FH71" s="1">
        <v>0</v>
      </c>
    </row>
    <row r="72" spans="2:164" ht="30" customHeight="1" x14ac:dyDescent="0.45">
      <c r="B72" s="29"/>
      <c r="C72" s="30"/>
      <c r="D72" s="39" t="s">
        <v>92</v>
      </c>
      <c r="E72" s="38" t="s">
        <v>92</v>
      </c>
      <c r="F72" s="58"/>
      <c r="G72" s="58"/>
      <c r="H72" s="58"/>
      <c r="I72" s="58"/>
      <c r="J72" s="58"/>
      <c r="K72" s="58"/>
      <c r="L72" s="4">
        <v>0</v>
      </c>
      <c r="M72" s="4">
        <v>0</v>
      </c>
      <c r="N72" s="4"/>
      <c r="O72" s="4"/>
      <c r="P72" s="4"/>
      <c r="Q72" s="58"/>
      <c r="R72" s="58"/>
      <c r="S72" s="58"/>
      <c r="T72" s="58"/>
      <c r="U72" s="58"/>
      <c r="V72" s="58"/>
      <c r="W72" s="58"/>
      <c r="X72" s="58"/>
      <c r="Y72" s="58"/>
      <c r="Z72" s="58"/>
      <c r="AA72" s="58"/>
      <c r="AB72" s="58"/>
      <c r="AC72" s="58"/>
      <c r="AD72" s="58"/>
      <c r="AE72" s="58"/>
      <c r="AF72" s="58"/>
      <c r="AG72" s="58"/>
      <c r="AH72" s="58"/>
      <c r="AI72" s="58"/>
      <c r="AJ72" s="58"/>
      <c r="AK72" s="4"/>
      <c r="AL72" s="4"/>
      <c r="AM72" s="4"/>
      <c r="AN72" s="4"/>
      <c r="AO72" s="4"/>
      <c r="AP72" s="58"/>
      <c r="AQ72" s="58"/>
      <c r="AR72" s="58"/>
      <c r="AS72" s="58"/>
      <c r="AT72" s="58"/>
      <c r="AU72" s="58"/>
      <c r="AV72" s="58"/>
      <c r="AW72" s="58"/>
      <c r="AX72" s="58"/>
      <c r="AY72" s="58"/>
      <c r="AZ72" s="58"/>
      <c r="BA72" s="58"/>
      <c r="BB72" s="58"/>
      <c r="BC72" s="58"/>
      <c r="BD72" s="58"/>
      <c r="BE72" s="58"/>
      <c r="BF72" s="58"/>
      <c r="BG72" s="58"/>
      <c r="BH72" s="58"/>
      <c r="BI72" s="58"/>
      <c r="BJ72" s="4"/>
      <c r="BK72" s="4"/>
      <c r="BL72" s="4"/>
      <c r="BM72" s="4"/>
      <c r="BN72" s="4"/>
      <c r="BO72" s="58"/>
      <c r="BP72" s="58"/>
      <c r="BQ72" s="58"/>
      <c r="BR72" s="58"/>
      <c r="BS72" s="58"/>
      <c r="BT72" s="58"/>
      <c r="BU72" s="58"/>
      <c r="BV72" s="58"/>
      <c r="BW72" s="58"/>
      <c r="BX72" s="58"/>
      <c r="BY72" s="58"/>
      <c r="BZ72" s="58"/>
      <c r="CA72" s="58"/>
      <c r="CB72" s="58"/>
      <c r="CC72" s="58"/>
      <c r="CD72" s="58"/>
      <c r="CE72" s="58"/>
      <c r="CF72" s="58"/>
      <c r="CG72" s="58"/>
      <c r="CH72" s="58"/>
      <c r="CI72" s="4">
        <v>0</v>
      </c>
      <c r="CJ72" s="4">
        <v>0</v>
      </c>
      <c r="CK72" s="4">
        <v>0</v>
      </c>
      <c r="CL72" s="4">
        <v>0</v>
      </c>
      <c r="CM72" s="4">
        <f t="shared" si="1"/>
        <v>0</v>
      </c>
      <c r="CN72" s="58"/>
      <c r="CO72" s="58"/>
      <c r="CP72" s="58"/>
      <c r="CQ72" s="58"/>
      <c r="CR72" s="58"/>
      <c r="CS72" s="58"/>
      <c r="CT72" s="58"/>
      <c r="CU72" s="58"/>
      <c r="CV72" s="58"/>
      <c r="CW72" s="58"/>
      <c r="CX72" s="58"/>
      <c r="CY72" s="58"/>
      <c r="CZ72" s="58"/>
      <c r="DA72" s="58"/>
      <c r="DB72" s="58"/>
      <c r="DC72" s="58"/>
      <c r="DD72" s="58"/>
      <c r="DE72" s="58"/>
      <c r="DF72" s="58"/>
      <c r="DG72" s="58"/>
      <c r="DH72" s="4">
        <v>0</v>
      </c>
      <c r="DI72" s="4">
        <v>0</v>
      </c>
      <c r="DJ72" s="4">
        <v>0</v>
      </c>
      <c r="DK72" s="4">
        <v>0</v>
      </c>
      <c r="DL72" s="4"/>
      <c r="DM72" s="58"/>
      <c r="DN72" s="58"/>
      <c r="DO72" s="58"/>
      <c r="DP72" s="58"/>
      <c r="DQ72" s="58"/>
      <c r="DR72" s="58"/>
      <c r="DS72" s="58"/>
      <c r="DT72" s="58"/>
      <c r="DU72" s="58"/>
      <c r="DV72" s="58"/>
      <c r="DW72" s="58"/>
      <c r="DX72" s="58"/>
      <c r="DY72" s="58"/>
      <c r="DZ72" s="58"/>
      <c r="EA72" s="58"/>
      <c r="EB72" s="58"/>
      <c r="EC72" s="58"/>
      <c r="ED72" s="58"/>
      <c r="EE72" s="58"/>
      <c r="EF72" s="58"/>
      <c r="EG72" s="5">
        <v>0</v>
      </c>
      <c r="EH72" s="5">
        <v>0</v>
      </c>
      <c r="EI72" s="45">
        <v>0</v>
      </c>
      <c r="EJ72" s="45">
        <v>0</v>
      </c>
      <c r="EK72" s="5"/>
      <c r="EL72" s="40"/>
      <c r="EM72" s="40"/>
      <c r="EN72" s="40"/>
      <c r="EO72" s="40"/>
      <c r="EP72" s="40"/>
      <c r="EQ72" s="40"/>
      <c r="ER72" s="40"/>
      <c r="ES72" s="40"/>
      <c r="ET72" s="40"/>
      <c r="EU72" s="40"/>
      <c r="EV72" s="40"/>
      <c r="EW72" s="40"/>
      <c r="EX72" s="40"/>
      <c r="EY72" s="40"/>
      <c r="EZ72" s="40"/>
      <c r="FA72" s="40"/>
      <c r="FB72" s="40"/>
      <c r="FC72" s="40"/>
      <c r="FD72" s="40"/>
      <c r="FE72" s="9"/>
      <c r="FF72" s="64"/>
      <c r="FH72" s="1">
        <v>0</v>
      </c>
    </row>
    <row r="73" spans="2:164" ht="30" customHeight="1" x14ac:dyDescent="0.45">
      <c r="B73" s="29"/>
      <c r="C73" s="30"/>
      <c r="D73" s="39" t="s">
        <v>93</v>
      </c>
      <c r="E73" s="38" t="s">
        <v>93</v>
      </c>
      <c r="F73" s="58"/>
      <c r="G73" s="58"/>
      <c r="H73" s="58"/>
      <c r="I73" s="58"/>
      <c r="J73" s="58"/>
      <c r="K73" s="58"/>
      <c r="L73" s="4">
        <v>0</v>
      </c>
      <c r="M73" s="4">
        <v>5945812.29</v>
      </c>
      <c r="N73" s="4">
        <v>9890884.1899999995</v>
      </c>
      <c r="O73" s="4"/>
      <c r="P73" s="4"/>
      <c r="Q73" s="58"/>
      <c r="R73" s="58"/>
      <c r="S73" s="58"/>
      <c r="T73" s="58"/>
      <c r="U73" s="58"/>
      <c r="V73" s="58"/>
      <c r="W73" s="58"/>
      <c r="X73" s="58"/>
      <c r="Y73" s="58"/>
      <c r="Z73" s="58"/>
      <c r="AA73" s="58"/>
      <c r="AB73" s="58"/>
      <c r="AC73" s="58"/>
      <c r="AD73" s="58"/>
      <c r="AE73" s="58"/>
      <c r="AF73" s="58"/>
      <c r="AG73" s="58"/>
      <c r="AH73" s="58"/>
      <c r="AI73" s="58"/>
      <c r="AJ73" s="58"/>
      <c r="AK73" s="4"/>
      <c r="AL73" s="4"/>
      <c r="AM73" s="4"/>
      <c r="AN73" s="4"/>
      <c r="AO73" s="4"/>
      <c r="AP73" s="58"/>
      <c r="AQ73" s="58"/>
      <c r="AR73" s="58"/>
      <c r="AS73" s="58"/>
      <c r="AT73" s="58"/>
      <c r="AU73" s="58"/>
      <c r="AV73" s="58"/>
      <c r="AW73" s="58"/>
      <c r="AX73" s="58"/>
      <c r="AY73" s="58"/>
      <c r="AZ73" s="58"/>
      <c r="BA73" s="58"/>
      <c r="BB73" s="58"/>
      <c r="BC73" s="58"/>
      <c r="BD73" s="58"/>
      <c r="BE73" s="58"/>
      <c r="BF73" s="58"/>
      <c r="BG73" s="58"/>
      <c r="BH73" s="58"/>
      <c r="BI73" s="58"/>
      <c r="BJ73" s="4"/>
      <c r="BK73" s="4"/>
      <c r="BL73" s="4"/>
      <c r="BM73" s="4"/>
      <c r="BN73" s="4"/>
      <c r="BO73" s="58"/>
      <c r="BP73" s="58"/>
      <c r="BQ73" s="58"/>
      <c r="BR73" s="58"/>
      <c r="BS73" s="58"/>
      <c r="BT73" s="58"/>
      <c r="BU73" s="58"/>
      <c r="BV73" s="58"/>
      <c r="BW73" s="58"/>
      <c r="BX73" s="58"/>
      <c r="BY73" s="58"/>
      <c r="BZ73" s="58"/>
      <c r="CA73" s="58"/>
      <c r="CB73" s="58"/>
      <c r="CC73" s="58"/>
      <c r="CD73" s="58"/>
      <c r="CE73" s="58"/>
      <c r="CF73" s="58"/>
      <c r="CG73" s="58"/>
      <c r="CH73" s="58"/>
      <c r="CI73" s="4">
        <v>0</v>
      </c>
      <c r="CJ73" s="4">
        <v>0</v>
      </c>
      <c r="CK73" s="4">
        <v>0</v>
      </c>
      <c r="CL73" s="4">
        <v>0</v>
      </c>
      <c r="CM73" s="4">
        <f t="shared" si="1"/>
        <v>0</v>
      </c>
      <c r="CN73" s="58"/>
      <c r="CO73" s="58"/>
      <c r="CP73" s="58"/>
      <c r="CQ73" s="58"/>
      <c r="CR73" s="58"/>
      <c r="CS73" s="58"/>
      <c r="CT73" s="58"/>
      <c r="CU73" s="58"/>
      <c r="CV73" s="58"/>
      <c r="CW73" s="58"/>
      <c r="CX73" s="58"/>
      <c r="CY73" s="58"/>
      <c r="CZ73" s="58"/>
      <c r="DA73" s="58"/>
      <c r="DB73" s="58"/>
      <c r="DC73" s="58"/>
      <c r="DD73" s="58"/>
      <c r="DE73" s="58"/>
      <c r="DF73" s="58"/>
      <c r="DG73" s="58"/>
      <c r="DH73" s="4">
        <v>0</v>
      </c>
      <c r="DI73" s="4">
        <v>0</v>
      </c>
      <c r="DJ73" s="4">
        <v>0</v>
      </c>
      <c r="DK73" s="4">
        <v>0</v>
      </c>
      <c r="DL73" s="4"/>
      <c r="DM73" s="58"/>
      <c r="DN73" s="58"/>
      <c r="DO73" s="58"/>
      <c r="DP73" s="58"/>
      <c r="DQ73" s="58"/>
      <c r="DR73" s="58"/>
      <c r="DS73" s="58"/>
      <c r="DT73" s="58"/>
      <c r="DU73" s="58"/>
      <c r="DV73" s="58"/>
      <c r="DW73" s="58"/>
      <c r="DX73" s="58"/>
      <c r="DY73" s="58"/>
      <c r="DZ73" s="58"/>
      <c r="EA73" s="58"/>
      <c r="EB73" s="58"/>
      <c r="EC73" s="58"/>
      <c r="ED73" s="58"/>
      <c r="EE73" s="58"/>
      <c r="EF73" s="58"/>
      <c r="EG73" s="5">
        <v>0</v>
      </c>
      <c r="EH73" s="5">
        <v>0</v>
      </c>
      <c r="EI73" s="45">
        <v>0</v>
      </c>
      <c r="EJ73" s="45">
        <v>0</v>
      </c>
      <c r="EK73" s="5"/>
      <c r="EL73" s="40"/>
      <c r="EM73" s="40"/>
      <c r="EN73" s="40"/>
      <c r="EO73" s="40"/>
      <c r="EP73" s="40"/>
      <c r="EQ73" s="40"/>
      <c r="ER73" s="40"/>
      <c r="ES73" s="40"/>
      <c r="ET73" s="40"/>
      <c r="EU73" s="40"/>
      <c r="EV73" s="40"/>
      <c r="EW73" s="40"/>
      <c r="EX73" s="40"/>
      <c r="EY73" s="40"/>
      <c r="EZ73" s="40"/>
      <c r="FA73" s="40"/>
      <c r="FB73" s="40"/>
      <c r="FC73" s="40"/>
      <c r="FD73" s="40"/>
      <c r="FE73" s="9"/>
      <c r="FF73" s="64"/>
      <c r="FH73" s="1">
        <v>0</v>
      </c>
    </row>
    <row r="74" spans="2:164" ht="30" customHeight="1" x14ac:dyDescent="0.45">
      <c r="B74" s="29"/>
      <c r="C74" s="30"/>
      <c r="D74" s="39" t="s">
        <v>94</v>
      </c>
      <c r="E74" s="38" t="s">
        <v>95</v>
      </c>
      <c r="F74" s="58"/>
      <c r="G74" s="58"/>
      <c r="H74" s="58"/>
      <c r="I74" s="58"/>
      <c r="J74" s="58"/>
      <c r="K74" s="58"/>
      <c r="L74" s="4"/>
      <c r="M74" s="4"/>
      <c r="N74" s="4"/>
      <c r="O74" s="4"/>
      <c r="P74" s="4"/>
      <c r="Q74" s="58"/>
      <c r="R74" s="58"/>
      <c r="S74" s="58"/>
      <c r="T74" s="58"/>
      <c r="U74" s="58"/>
      <c r="V74" s="58"/>
      <c r="W74" s="58"/>
      <c r="X74" s="58"/>
      <c r="Y74" s="58"/>
      <c r="Z74" s="58"/>
      <c r="AA74" s="58"/>
      <c r="AB74" s="58"/>
      <c r="AC74" s="58"/>
      <c r="AD74" s="58"/>
      <c r="AE74" s="58"/>
      <c r="AF74" s="58"/>
      <c r="AG74" s="58"/>
      <c r="AH74" s="58"/>
      <c r="AI74" s="58"/>
      <c r="AJ74" s="58"/>
      <c r="AK74" s="4"/>
      <c r="AL74" s="4"/>
      <c r="AM74" s="4"/>
      <c r="AN74" s="4"/>
      <c r="AO74" s="4"/>
      <c r="AP74" s="58"/>
      <c r="AQ74" s="58"/>
      <c r="AR74" s="58"/>
      <c r="AS74" s="58"/>
      <c r="AT74" s="58"/>
      <c r="AU74" s="58"/>
      <c r="AV74" s="58"/>
      <c r="AW74" s="58"/>
      <c r="AX74" s="58"/>
      <c r="AY74" s="58"/>
      <c r="AZ74" s="58"/>
      <c r="BA74" s="58"/>
      <c r="BB74" s="58"/>
      <c r="BC74" s="58"/>
      <c r="BD74" s="58"/>
      <c r="BE74" s="58"/>
      <c r="BF74" s="58"/>
      <c r="BG74" s="58"/>
      <c r="BH74" s="58"/>
      <c r="BI74" s="58"/>
      <c r="BJ74" s="4"/>
      <c r="BK74" s="4"/>
      <c r="BL74" s="4"/>
      <c r="BM74" s="4"/>
      <c r="BN74" s="4">
        <v>113673.63</v>
      </c>
      <c r="BO74" s="58"/>
      <c r="BP74" s="58"/>
      <c r="BQ74" s="58"/>
      <c r="BR74" s="58"/>
      <c r="BS74" s="58"/>
      <c r="BT74" s="58"/>
      <c r="BU74" s="58"/>
      <c r="BV74" s="58"/>
      <c r="BW74" s="58"/>
      <c r="BX74" s="58"/>
      <c r="BY74" s="58"/>
      <c r="BZ74" s="58"/>
      <c r="CA74" s="58"/>
      <c r="CB74" s="58"/>
      <c r="CC74" s="58"/>
      <c r="CD74" s="58"/>
      <c r="CE74" s="58"/>
      <c r="CF74" s="58"/>
      <c r="CG74" s="58"/>
      <c r="CH74" s="58"/>
      <c r="CI74" s="4">
        <v>43303</v>
      </c>
      <c r="CJ74" s="4">
        <v>65899</v>
      </c>
      <c r="CK74" s="4">
        <v>49396</v>
      </c>
      <c r="CL74" s="4">
        <v>68436</v>
      </c>
      <c r="CM74" s="4">
        <f t="shared" si="1"/>
        <v>227034</v>
      </c>
      <c r="CN74" s="58"/>
      <c r="CO74" s="58"/>
      <c r="CP74" s="58"/>
      <c r="CQ74" s="58"/>
      <c r="CR74" s="58"/>
      <c r="CS74" s="58"/>
      <c r="CT74" s="58"/>
      <c r="CU74" s="58"/>
      <c r="CV74" s="58"/>
      <c r="CW74" s="58"/>
      <c r="CX74" s="58"/>
      <c r="CY74" s="58"/>
      <c r="CZ74" s="58"/>
      <c r="DA74" s="58"/>
      <c r="DB74" s="58"/>
      <c r="DC74" s="58"/>
      <c r="DD74" s="58"/>
      <c r="DE74" s="58"/>
      <c r="DF74" s="58"/>
      <c r="DG74" s="58"/>
      <c r="DH74" s="4">
        <v>4087</v>
      </c>
      <c r="DI74" s="4">
        <v>384</v>
      </c>
      <c r="DJ74" s="4">
        <f>7811-DH74-DI74</f>
        <v>3340</v>
      </c>
      <c r="DK74" s="4">
        <f>288645-DH74-DI74-DJ74</f>
        <v>280834</v>
      </c>
      <c r="DL74" s="4"/>
      <c r="DM74" s="58"/>
      <c r="DN74" s="58"/>
      <c r="DO74" s="58"/>
      <c r="DP74" s="58"/>
      <c r="DQ74" s="58"/>
      <c r="DR74" s="58"/>
      <c r="DS74" s="58"/>
      <c r="DT74" s="58"/>
      <c r="DU74" s="58"/>
      <c r="DV74" s="58"/>
      <c r="DW74" s="58"/>
      <c r="DX74" s="58"/>
      <c r="DY74" s="58"/>
      <c r="DZ74" s="58"/>
      <c r="EA74" s="58"/>
      <c r="EB74" s="58"/>
      <c r="EC74" s="58"/>
      <c r="ED74" s="58"/>
      <c r="EE74" s="58"/>
      <c r="EF74" s="58"/>
      <c r="EG74" s="5">
        <v>4762.12</v>
      </c>
      <c r="EH74" s="5">
        <f>9086.24-EG74</f>
        <v>4324.12</v>
      </c>
      <c r="EI74" s="45">
        <v>1069.6500000000001</v>
      </c>
      <c r="EJ74" s="45">
        <f>12862.34-EI74-EH74-EG74</f>
        <v>2706.4500000000007</v>
      </c>
      <c r="EK74" s="5"/>
      <c r="EL74" s="40"/>
      <c r="EM74" s="40"/>
      <c r="EN74" s="40"/>
      <c r="EO74" s="40"/>
      <c r="EP74" s="40"/>
      <c r="EQ74" s="40"/>
      <c r="ER74" s="40"/>
      <c r="ES74" s="40"/>
      <c r="ET74" s="40"/>
      <c r="EU74" s="40"/>
      <c r="EV74" s="40"/>
      <c r="EW74" s="40"/>
      <c r="EX74" s="40"/>
      <c r="EY74" s="40"/>
      <c r="EZ74" s="40"/>
      <c r="FA74" s="40"/>
      <c r="FB74" s="40"/>
      <c r="FC74" s="40"/>
      <c r="FD74" s="40"/>
      <c r="FE74" s="9"/>
      <c r="FF74" s="64"/>
      <c r="FG74" s="3">
        <v>0</v>
      </c>
      <c r="FH74" s="1">
        <v>0</v>
      </c>
    </row>
    <row r="75" spans="2:164" ht="30" customHeight="1" x14ac:dyDescent="0.45">
      <c r="B75" s="29"/>
      <c r="C75" s="30"/>
      <c r="D75" s="37"/>
      <c r="E75" s="38" t="s">
        <v>94</v>
      </c>
      <c r="F75" s="58"/>
      <c r="G75" s="58"/>
      <c r="H75" s="58"/>
      <c r="I75" s="58"/>
      <c r="J75" s="58"/>
      <c r="K75" s="58"/>
      <c r="L75" s="4"/>
      <c r="M75" s="4"/>
      <c r="N75" s="4"/>
      <c r="O75" s="4"/>
      <c r="P75" s="4"/>
      <c r="Q75" s="58"/>
      <c r="R75" s="58"/>
      <c r="S75" s="58"/>
      <c r="T75" s="58"/>
      <c r="U75" s="58"/>
      <c r="V75" s="58"/>
      <c r="W75" s="58"/>
      <c r="X75" s="58"/>
      <c r="Y75" s="58"/>
      <c r="Z75" s="58"/>
      <c r="AA75" s="58"/>
      <c r="AB75" s="58"/>
      <c r="AC75" s="58"/>
      <c r="AD75" s="58"/>
      <c r="AE75" s="58"/>
      <c r="AF75" s="58"/>
      <c r="AG75" s="58"/>
      <c r="AH75" s="58"/>
      <c r="AI75" s="58"/>
      <c r="AJ75" s="58"/>
      <c r="AK75" s="4"/>
      <c r="AL75" s="4"/>
      <c r="AM75" s="4"/>
      <c r="AN75" s="4"/>
      <c r="AO75" s="4"/>
      <c r="AP75" s="58"/>
      <c r="AQ75" s="58"/>
      <c r="AR75" s="58"/>
      <c r="AS75" s="58"/>
      <c r="AT75" s="58"/>
      <c r="AU75" s="58"/>
      <c r="AV75" s="58"/>
      <c r="AW75" s="58"/>
      <c r="AX75" s="58"/>
      <c r="AY75" s="58"/>
      <c r="AZ75" s="58"/>
      <c r="BA75" s="58"/>
      <c r="BB75" s="58"/>
      <c r="BC75" s="58"/>
      <c r="BD75" s="58"/>
      <c r="BE75" s="58"/>
      <c r="BF75" s="58"/>
      <c r="BG75" s="58"/>
      <c r="BH75" s="58"/>
      <c r="BI75" s="58"/>
      <c r="BJ75" s="4"/>
      <c r="BK75" s="4"/>
      <c r="BL75" s="4"/>
      <c r="BM75" s="4"/>
      <c r="BN75" s="4"/>
      <c r="BO75" s="58"/>
      <c r="BP75" s="58"/>
      <c r="BQ75" s="58"/>
      <c r="BR75" s="58"/>
      <c r="BS75" s="58"/>
      <c r="BT75" s="58"/>
      <c r="BU75" s="58"/>
      <c r="BV75" s="58"/>
      <c r="BW75" s="58"/>
      <c r="BX75" s="58"/>
      <c r="BY75" s="58"/>
      <c r="BZ75" s="58"/>
      <c r="CA75" s="58"/>
      <c r="CB75" s="58"/>
      <c r="CC75" s="58"/>
      <c r="CD75" s="58"/>
      <c r="CE75" s="58"/>
      <c r="CF75" s="58"/>
      <c r="CG75" s="58"/>
      <c r="CH75" s="58"/>
      <c r="CI75" s="4">
        <v>0</v>
      </c>
      <c r="CJ75" s="4">
        <v>0</v>
      </c>
      <c r="CK75" s="4">
        <v>0</v>
      </c>
      <c r="CL75" s="4">
        <v>0</v>
      </c>
      <c r="CM75" s="4">
        <f t="shared" si="1"/>
        <v>0</v>
      </c>
      <c r="CN75" s="58"/>
      <c r="CO75" s="58"/>
      <c r="CP75" s="58"/>
      <c r="CQ75" s="58"/>
      <c r="CR75" s="58"/>
      <c r="CS75" s="58"/>
      <c r="CT75" s="58"/>
      <c r="CU75" s="58"/>
      <c r="CV75" s="58"/>
      <c r="CW75" s="58"/>
      <c r="CX75" s="58"/>
      <c r="CY75" s="58"/>
      <c r="CZ75" s="58"/>
      <c r="DA75" s="58"/>
      <c r="DB75" s="58"/>
      <c r="DC75" s="58"/>
      <c r="DD75" s="58"/>
      <c r="DE75" s="58"/>
      <c r="DF75" s="58"/>
      <c r="DG75" s="58"/>
      <c r="DH75" s="4">
        <v>0</v>
      </c>
      <c r="DI75" s="4">
        <v>0</v>
      </c>
      <c r="DJ75" s="4">
        <v>0</v>
      </c>
      <c r="DK75" s="4">
        <v>0</v>
      </c>
      <c r="DL75" s="4"/>
      <c r="DM75" s="58"/>
      <c r="DN75" s="58"/>
      <c r="DO75" s="58"/>
      <c r="DP75" s="58"/>
      <c r="DQ75" s="58"/>
      <c r="DR75" s="58"/>
      <c r="DS75" s="58"/>
      <c r="DT75" s="58"/>
      <c r="DU75" s="58"/>
      <c r="DV75" s="58"/>
      <c r="DW75" s="58"/>
      <c r="DX75" s="58"/>
      <c r="DY75" s="58"/>
      <c r="DZ75" s="58"/>
      <c r="EA75" s="58"/>
      <c r="EB75" s="58"/>
      <c r="EC75" s="58"/>
      <c r="ED75" s="58"/>
      <c r="EE75" s="58"/>
      <c r="EF75" s="58"/>
      <c r="EG75" s="5">
        <v>0</v>
      </c>
      <c r="EH75" s="5">
        <v>0</v>
      </c>
      <c r="EI75" s="45">
        <v>0</v>
      </c>
      <c r="EJ75" s="45">
        <v>0</v>
      </c>
      <c r="EK75" s="5"/>
      <c r="EL75" s="40"/>
      <c r="EM75" s="40"/>
      <c r="EN75" s="40"/>
      <c r="EO75" s="40"/>
      <c r="EP75" s="40"/>
      <c r="EQ75" s="40"/>
      <c r="ER75" s="40"/>
      <c r="ES75" s="40"/>
      <c r="ET75" s="40"/>
      <c r="EU75" s="40"/>
      <c r="EV75" s="40"/>
      <c r="EW75" s="40"/>
      <c r="EX75" s="40"/>
      <c r="EY75" s="40"/>
      <c r="EZ75" s="40"/>
      <c r="FA75" s="40"/>
      <c r="FB75" s="40"/>
      <c r="FC75" s="40"/>
      <c r="FD75" s="40"/>
      <c r="FE75" s="9"/>
      <c r="FF75" s="64"/>
      <c r="FG75" s="3">
        <v>0</v>
      </c>
      <c r="FH75" s="1">
        <v>0</v>
      </c>
    </row>
    <row r="76" spans="2:164" ht="30" customHeight="1" thickBot="1" x14ac:dyDescent="0.5">
      <c r="B76" s="29"/>
      <c r="C76" s="30"/>
      <c r="D76" s="39" t="s">
        <v>96</v>
      </c>
      <c r="E76" s="39" t="s">
        <v>96</v>
      </c>
      <c r="F76" s="40"/>
      <c r="G76" s="40"/>
      <c r="H76" s="40"/>
      <c r="I76" s="40"/>
      <c r="J76" s="40"/>
      <c r="K76" s="40"/>
      <c r="L76" s="4"/>
      <c r="M76" s="4"/>
      <c r="N76" s="4"/>
      <c r="O76" s="4"/>
      <c r="P76" s="4"/>
      <c r="Q76" s="40"/>
      <c r="R76" s="40"/>
      <c r="S76" s="40"/>
      <c r="T76" s="40"/>
      <c r="U76" s="40"/>
      <c r="V76" s="40"/>
      <c r="W76" s="40"/>
      <c r="X76" s="40"/>
      <c r="Y76" s="40"/>
      <c r="Z76" s="40"/>
      <c r="AA76" s="40"/>
      <c r="AB76" s="40"/>
      <c r="AC76" s="40"/>
      <c r="AD76" s="40"/>
      <c r="AE76" s="40"/>
      <c r="AF76" s="40"/>
      <c r="AG76" s="40"/>
      <c r="AH76" s="40"/>
      <c r="AI76" s="40"/>
      <c r="AJ76" s="40"/>
      <c r="AK76" s="4"/>
      <c r="AL76" s="4"/>
      <c r="AM76" s="4"/>
      <c r="AN76" s="4"/>
      <c r="AO76" s="4"/>
      <c r="AP76" s="40"/>
      <c r="AQ76" s="40"/>
      <c r="AR76" s="40"/>
      <c r="AS76" s="40"/>
      <c r="AT76" s="40"/>
      <c r="AU76" s="40"/>
      <c r="AV76" s="40"/>
      <c r="AW76" s="40"/>
      <c r="AX76" s="40"/>
      <c r="AY76" s="40"/>
      <c r="AZ76" s="40"/>
      <c r="BA76" s="40"/>
      <c r="BB76" s="40"/>
      <c r="BC76" s="40"/>
      <c r="BD76" s="40"/>
      <c r="BE76" s="40"/>
      <c r="BF76" s="40"/>
      <c r="BG76" s="40"/>
      <c r="BH76" s="40"/>
      <c r="BI76" s="40"/>
      <c r="BJ76" s="4"/>
      <c r="BK76" s="4"/>
      <c r="BL76" s="4"/>
      <c r="BM76" s="4"/>
      <c r="BN76" s="4"/>
      <c r="BO76" s="40"/>
      <c r="BP76" s="40"/>
      <c r="BQ76" s="40"/>
      <c r="BR76" s="40"/>
      <c r="BS76" s="40"/>
      <c r="BT76" s="40"/>
      <c r="BU76" s="40"/>
      <c r="BV76" s="40"/>
      <c r="BW76" s="40"/>
      <c r="BX76" s="40"/>
      <c r="BY76" s="40"/>
      <c r="BZ76" s="40"/>
      <c r="CA76" s="40"/>
      <c r="CB76" s="40"/>
      <c r="CC76" s="40"/>
      <c r="CD76" s="40"/>
      <c r="CE76" s="40"/>
      <c r="CF76" s="40"/>
      <c r="CG76" s="40"/>
      <c r="CH76" s="40"/>
      <c r="CI76" s="4">
        <v>0</v>
      </c>
      <c r="CJ76" s="4"/>
      <c r="CK76" s="4">
        <v>0</v>
      </c>
      <c r="CL76" s="4">
        <v>0</v>
      </c>
      <c r="CM76" s="4">
        <f t="shared" si="1"/>
        <v>0</v>
      </c>
      <c r="CN76" s="40"/>
      <c r="CO76" s="40"/>
      <c r="CP76" s="40"/>
      <c r="CQ76" s="40"/>
      <c r="CR76" s="40"/>
      <c r="CS76" s="40"/>
      <c r="CT76" s="40"/>
      <c r="CU76" s="40"/>
      <c r="CV76" s="40"/>
      <c r="CW76" s="40"/>
      <c r="CX76" s="40"/>
      <c r="CY76" s="40"/>
      <c r="CZ76" s="40"/>
      <c r="DA76" s="40"/>
      <c r="DB76" s="40"/>
      <c r="DC76" s="40"/>
      <c r="DD76" s="40"/>
      <c r="DE76" s="40"/>
      <c r="DF76" s="40"/>
      <c r="DG76" s="40"/>
      <c r="DH76" s="4">
        <v>0</v>
      </c>
      <c r="DI76" s="4">
        <v>0</v>
      </c>
      <c r="DJ76" s="4">
        <v>0</v>
      </c>
      <c r="DK76" s="4">
        <v>0</v>
      </c>
      <c r="DL76" s="4"/>
      <c r="DM76" s="40"/>
      <c r="DN76" s="40"/>
      <c r="DO76" s="40"/>
      <c r="DP76" s="40"/>
      <c r="DQ76" s="40"/>
      <c r="DR76" s="40"/>
      <c r="DS76" s="40"/>
      <c r="DT76" s="40"/>
      <c r="DU76" s="40"/>
      <c r="DV76" s="40"/>
      <c r="DW76" s="40"/>
      <c r="DX76" s="40"/>
      <c r="DY76" s="40"/>
      <c r="DZ76" s="40"/>
      <c r="EA76" s="40"/>
      <c r="EB76" s="40"/>
      <c r="EC76" s="40"/>
      <c r="ED76" s="40"/>
      <c r="EE76" s="40"/>
      <c r="EF76" s="40"/>
      <c r="EG76" s="5">
        <v>0</v>
      </c>
      <c r="EH76" s="5">
        <v>0</v>
      </c>
      <c r="EI76" s="45">
        <v>0</v>
      </c>
      <c r="EJ76" s="45">
        <v>0</v>
      </c>
      <c r="EK76" s="5"/>
      <c r="EL76" s="40"/>
      <c r="EM76" s="40"/>
      <c r="EN76" s="40"/>
      <c r="EO76" s="40"/>
      <c r="EP76" s="40"/>
      <c r="EQ76" s="40"/>
      <c r="ER76" s="40"/>
      <c r="ES76" s="40"/>
      <c r="ET76" s="40"/>
      <c r="EU76" s="40"/>
      <c r="EV76" s="40"/>
      <c r="EW76" s="40"/>
      <c r="EX76" s="40"/>
      <c r="EY76" s="40"/>
      <c r="EZ76" s="40"/>
      <c r="FA76" s="40"/>
      <c r="FB76" s="40"/>
      <c r="FC76" s="40"/>
      <c r="FD76" s="40"/>
      <c r="FE76" s="9"/>
      <c r="FF76" s="64"/>
      <c r="FG76" s="3">
        <v>0</v>
      </c>
      <c r="FH76" s="1">
        <v>0</v>
      </c>
    </row>
    <row r="77" spans="2:164" ht="50.1" customHeight="1" x14ac:dyDescent="0.45">
      <c r="B77" s="31" t="s">
        <v>66</v>
      </c>
      <c r="C77" s="32" t="s">
        <v>97</v>
      </c>
      <c r="D77" s="35" t="s">
        <v>38</v>
      </c>
      <c r="E77" s="36" t="s">
        <v>98</v>
      </c>
      <c r="F77" s="57"/>
      <c r="G77" s="57"/>
      <c r="H77" s="57"/>
      <c r="I77" s="57"/>
      <c r="J77" s="57"/>
      <c r="K77" s="57"/>
      <c r="L77" s="8">
        <v>4518723.12</v>
      </c>
      <c r="M77" s="8">
        <v>4518723.12</v>
      </c>
      <c r="N77" s="8">
        <v>4518723.12</v>
      </c>
      <c r="O77" s="8">
        <v>1506241.04</v>
      </c>
      <c r="P77" s="8">
        <v>15062410.4</v>
      </c>
      <c r="Q77" s="57"/>
      <c r="R77" s="57"/>
      <c r="S77" s="57"/>
      <c r="T77" s="57"/>
      <c r="U77" s="57"/>
      <c r="V77" s="57"/>
      <c r="W77" s="57"/>
      <c r="X77" s="57"/>
      <c r="Y77" s="57"/>
      <c r="Z77" s="57"/>
      <c r="AA77" s="57"/>
      <c r="AB77" s="57"/>
      <c r="AC77" s="57"/>
      <c r="AD77" s="57"/>
      <c r="AE77" s="57"/>
      <c r="AF77" s="57"/>
      <c r="AG77" s="57"/>
      <c r="AH77" s="57"/>
      <c r="AI77" s="57"/>
      <c r="AJ77" s="57"/>
      <c r="AK77" s="8"/>
      <c r="AL77" s="8"/>
      <c r="AM77" s="8"/>
      <c r="AN77" s="8"/>
      <c r="AO77" s="8"/>
      <c r="AP77" s="57"/>
      <c r="AQ77" s="57"/>
      <c r="AR77" s="57"/>
      <c r="AS77" s="57"/>
      <c r="AT77" s="57"/>
      <c r="AU77" s="57"/>
      <c r="AV77" s="57"/>
      <c r="AW77" s="57"/>
      <c r="AX77" s="57"/>
      <c r="AY77" s="57"/>
      <c r="AZ77" s="57"/>
      <c r="BA77" s="57"/>
      <c r="BB77" s="57"/>
      <c r="BC77" s="57"/>
      <c r="BD77" s="57"/>
      <c r="BE77" s="57"/>
      <c r="BF77" s="57"/>
      <c r="BG77" s="57"/>
      <c r="BH77" s="57"/>
      <c r="BI77" s="57"/>
      <c r="BJ77" s="8"/>
      <c r="BK77" s="8"/>
      <c r="BL77" s="8"/>
      <c r="BM77" s="8"/>
      <c r="BN77" s="8">
        <v>14984342.460000001</v>
      </c>
      <c r="BO77" s="57"/>
      <c r="BP77" s="57"/>
      <c r="BQ77" s="57"/>
      <c r="BR77" s="57"/>
      <c r="BS77" s="57"/>
      <c r="BT77" s="57"/>
      <c r="BU77" s="57"/>
      <c r="BV77" s="57"/>
      <c r="BW77" s="57"/>
      <c r="BX77" s="57"/>
      <c r="BY77" s="57"/>
      <c r="BZ77" s="57"/>
      <c r="CA77" s="57"/>
      <c r="CB77" s="57"/>
      <c r="CC77" s="57"/>
      <c r="CD77" s="57"/>
      <c r="CE77" s="57"/>
      <c r="CF77" s="57"/>
      <c r="CG77" s="57"/>
      <c r="CH77" s="57"/>
      <c r="CI77" s="8">
        <v>6698525</v>
      </c>
      <c r="CJ77" s="8">
        <v>6698525</v>
      </c>
      <c r="CK77" s="8">
        <v>6698524</v>
      </c>
      <c r="CL77" s="8">
        <v>2232842</v>
      </c>
      <c r="CM77" s="8">
        <f t="shared" si="1"/>
        <v>22328416</v>
      </c>
      <c r="CN77" s="57"/>
      <c r="CO77" s="57"/>
      <c r="CP77" s="57"/>
      <c r="CQ77" s="57"/>
      <c r="CR77" s="57"/>
      <c r="CS77" s="57"/>
      <c r="CT77" s="57"/>
      <c r="CU77" s="57"/>
      <c r="CV77" s="57"/>
      <c r="CW77" s="57"/>
      <c r="CX77" s="57"/>
      <c r="CY77" s="57"/>
      <c r="CZ77" s="57"/>
      <c r="DA77" s="57"/>
      <c r="DB77" s="57"/>
      <c r="DC77" s="57"/>
      <c r="DD77" s="57"/>
      <c r="DE77" s="57"/>
      <c r="DF77" s="57"/>
      <c r="DG77" s="57"/>
      <c r="DH77" s="8">
        <v>7248286</v>
      </c>
      <c r="DI77" s="8">
        <v>4832179</v>
      </c>
      <c r="DJ77" s="8">
        <f>21744824-DH77-DI77</f>
        <v>9664359</v>
      </c>
      <c r="DK77" s="8">
        <f>24160916-DH77-DI77-DJ77</f>
        <v>2416092</v>
      </c>
      <c r="DL77" s="8"/>
      <c r="DM77" s="57"/>
      <c r="DN77" s="57"/>
      <c r="DO77" s="57"/>
      <c r="DP77" s="57"/>
      <c r="DQ77" s="57"/>
      <c r="DR77" s="57"/>
      <c r="DS77" s="57"/>
      <c r="DT77" s="57"/>
      <c r="DU77" s="57"/>
      <c r="DV77" s="57"/>
      <c r="DW77" s="57"/>
      <c r="DX77" s="57"/>
      <c r="DY77" s="57"/>
      <c r="DZ77" s="57"/>
      <c r="EA77" s="57"/>
      <c r="EB77" s="57"/>
      <c r="EC77" s="57"/>
      <c r="ED77" s="57"/>
      <c r="EE77" s="57"/>
      <c r="EF77" s="57"/>
      <c r="EG77" s="14">
        <v>7129507.7400000002</v>
      </c>
      <c r="EH77" s="14">
        <f>14259015.48-EG77</f>
        <v>7129507.7400000002</v>
      </c>
      <c r="EI77" s="47">
        <v>7129507.7400000002</v>
      </c>
      <c r="EJ77" s="47">
        <f>23765025.8-EG77-EH77-EI77</f>
        <v>2376502.58</v>
      </c>
      <c r="EK77" s="14"/>
      <c r="EL77" s="41"/>
      <c r="EM77" s="41"/>
      <c r="EN77" s="41"/>
      <c r="EO77" s="41"/>
      <c r="EP77" s="41"/>
      <c r="EQ77" s="41"/>
      <c r="ER77" s="41"/>
      <c r="ES77" s="41"/>
      <c r="ET77" s="41"/>
      <c r="EU77" s="41"/>
      <c r="EV77" s="41"/>
      <c r="EW77" s="41"/>
      <c r="EX77" s="41"/>
      <c r="EY77" s="41"/>
      <c r="EZ77" s="41"/>
      <c r="FA77" s="41"/>
      <c r="FB77" s="41"/>
      <c r="FC77" s="41"/>
      <c r="FD77" s="41"/>
      <c r="FE77" s="10"/>
      <c r="FF77" s="63"/>
      <c r="FG77" s="3">
        <v>0</v>
      </c>
      <c r="FH77" s="1">
        <v>0</v>
      </c>
    </row>
    <row r="78" spans="2:164" ht="78.75" customHeight="1" x14ac:dyDescent="0.45">
      <c r="B78" s="29"/>
      <c r="C78" s="30"/>
      <c r="D78" s="37"/>
      <c r="E78" s="38" t="s">
        <v>99</v>
      </c>
      <c r="F78" s="58"/>
      <c r="G78" s="58"/>
      <c r="H78" s="58"/>
      <c r="I78" s="58"/>
      <c r="J78" s="58"/>
      <c r="K78" s="58"/>
      <c r="L78" s="4">
        <v>3218392.2</v>
      </c>
      <c r="M78" s="4">
        <v>3218392.2</v>
      </c>
      <c r="N78" s="4">
        <v>3218392.2</v>
      </c>
      <c r="O78" s="4">
        <v>3218392.2</v>
      </c>
      <c r="P78" s="4">
        <v>12873568.800000001</v>
      </c>
      <c r="Q78" s="58"/>
      <c r="R78" s="58"/>
      <c r="S78" s="58"/>
      <c r="T78" s="58"/>
      <c r="U78" s="58"/>
      <c r="V78" s="58"/>
      <c r="W78" s="58"/>
      <c r="X78" s="58"/>
      <c r="Y78" s="58"/>
      <c r="Z78" s="58"/>
      <c r="AA78" s="58"/>
      <c r="AB78" s="58"/>
      <c r="AC78" s="58"/>
      <c r="AD78" s="58"/>
      <c r="AE78" s="58"/>
      <c r="AF78" s="58"/>
      <c r="AG78" s="58"/>
      <c r="AH78" s="58"/>
      <c r="AI78" s="58"/>
      <c r="AJ78" s="58"/>
      <c r="AK78" s="4"/>
      <c r="AL78" s="4"/>
      <c r="AM78" s="4"/>
      <c r="AN78" s="4"/>
      <c r="AO78" s="4"/>
      <c r="AP78" s="58"/>
      <c r="AQ78" s="58"/>
      <c r="AR78" s="58"/>
      <c r="AS78" s="58"/>
      <c r="AT78" s="58"/>
      <c r="AU78" s="58"/>
      <c r="AV78" s="58"/>
      <c r="AW78" s="58"/>
      <c r="AX78" s="58"/>
      <c r="AY78" s="58"/>
      <c r="AZ78" s="58"/>
      <c r="BA78" s="58"/>
      <c r="BB78" s="58"/>
      <c r="BC78" s="58"/>
      <c r="BD78" s="58"/>
      <c r="BE78" s="58"/>
      <c r="BF78" s="58"/>
      <c r="BG78" s="58"/>
      <c r="BH78" s="58"/>
      <c r="BI78" s="58"/>
      <c r="BJ78" s="4"/>
      <c r="BK78" s="4"/>
      <c r="BL78" s="4"/>
      <c r="BM78" s="4"/>
      <c r="BN78" s="4">
        <v>19004849.960000001</v>
      </c>
      <c r="BO78" s="58"/>
      <c r="BP78" s="58"/>
      <c r="BQ78" s="58"/>
      <c r="BR78" s="58"/>
      <c r="BS78" s="58"/>
      <c r="BT78" s="58"/>
      <c r="BU78" s="58"/>
      <c r="BV78" s="58"/>
      <c r="BW78" s="58"/>
      <c r="BX78" s="58"/>
      <c r="BY78" s="58"/>
      <c r="BZ78" s="58"/>
      <c r="CA78" s="58"/>
      <c r="CB78" s="58"/>
      <c r="CC78" s="58"/>
      <c r="CD78" s="58"/>
      <c r="CE78" s="58"/>
      <c r="CF78" s="58"/>
      <c r="CG78" s="58"/>
      <c r="CH78" s="58"/>
      <c r="CI78" s="4">
        <v>4273637</v>
      </c>
      <c r="CJ78" s="4">
        <v>4273636</v>
      </c>
      <c r="CK78" s="4">
        <v>4273637</v>
      </c>
      <c r="CL78" s="4">
        <v>4273637</v>
      </c>
      <c r="CM78" s="4">
        <f t="shared" si="1"/>
        <v>17094547</v>
      </c>
      <c r="CN78" s="58"/>
      <c r="CO78" s="58"/>
      <c r="CP78" s="58"/>
      <c r="CQ78" s="58"/>
      <c r="CR78" s="58"/>
      <c r="CS78" s="58"/>
      <c r="CT78" s="58"/>
      <c r="CU78" s="58"/>
      <c r="CV78" s="58"/>
      <c r="CW78" s="58"/>
      <c r="CX78" s="58"/>
      <c r="CY78" s="58"/>
      <c r="CZ78" s="58"/>
      <c r="DA78" s="58"/>
      <c r="DB78" s="58"/>
      <c r="DC78" s="58"/>
      <c r="DD78" s="58"/>
      <c r="DE78" s="58"/>
      <c r="DF78" s="58"/>
      <c r="DG78" s="58"/>
      <c r="DH78" s="4">
        <v>4439048</v>
      </c>
      <c r="DI78" s="4">
        <v>6855137</v>
      </c>
      <c r="DJ78" s="4">
        <f>13317143-DH78-DI78</f>
        <v>2022958</v>
      </c>
      <c r="DK78" s="4">
        <f>17756194-DH78-DI78-DJ78</f>
        <v>4439051</v>
      </c>
      <c r="DL78" s="4"/>
      <c r="DM78" s="58"/>
      <c r="DN78" s="58"/>
      <c r="DO78" s="58"/>
      <c r="DP78" s="58"/>
      <c r="DQ78" s="58"/>
      <c r="DR78" s="58"/>
      <c r="DS78" s="58"/>
      <c r="DT78" s="58"/>
      <c r="DU78" s="58"/>
      <c r="DV78" s="58"/>
      <c r="DW78" s="58"/>
      <c r="DX78" s="58"/>
      <c r="DY78" s="58"/>
      <c r="DZ78" s="58"/>
      <c r="EA78" s="58"/>
      <c r="EB78" s="58"/>
      <c r="EC78" s="58"/>
      <c r="ED78" s="58"/>
      <c r="EE78" s="58"/>
      <c r="EF78" s="58"/>
      <c r="EG78" s="5">
        <v>4473834.99</v>
      </c>
      <c r="EH78" s="5">
        <f>8947669.98-EG78</f>
        <v>4473834.99</v>
      </c>
      <c r="EI78" s="45">
        <v>4473834.99</v>
      </c>
      <c r="EJ78" s="45">
        <f>17895342.38-EG78-EH78-EI78</f>
        <v>4473837.4099999983</v>
      </c>
      <c r="EK78" s="5"/>
      <c r="EL78" s="40"/>
      <c r="EM78" s="40"/>
      <c r="EN78" s="40"/>
      <c r="EO78" s="40"/>
      <c r="EP78" s="40"/>
      <c r="EQ78" s="40"/>
      <c r="ER78" s="40"/>
      <c r="ES78" s="40"/>
      <c r="ET78" s="40"/>
      <c r="EU78" s="40"/>
      <c r="EV78" s="40"/>
      <c r="EW78" s="40"/>
      <c r="EX78" s="40"/>
      <c r="EY78" s="40"/>
      <c r="EZ78" s="40"/>
      <c r="FA78" s="40"/>
      <c r="FB78" s="40"/>
      <c r="FC78" s="40"/>
      <c r="FD78" s="40"/>
      <c r="FE78" s="9"/>
      <c r="FF78" s="64"/>
      <c r="FH78" s="1">
        <v>0</v>
      </c>
    </row>
    <row r="79" spans="2:164" ht="30" customHeight="1" x14ac:dyDescent="0.45">
      <c r="B79" s="29"/>
      <c r="C79" s="30"/>
      <c r="D79" s="39" t="s">
        <v>93</v>
      </c>
      <c r="E79" s="38" t="s">
        <v>100</v>
      </c>
      <c r="F79" s="58"/>
      <c r="G79" s="58"/>
      <c r="H79" s="58"/>
      <c r="I79" s="58"/>
      <c r="J79" s="58"/>
      <c r="K79" s="58"/>
      <c r="L79" s="4"/>
      <c r="M79" s="4"/>
      <c r="N79" s="4"/>
      <c r="O79" s="4"/>
      <c r="P79" s="4"/>
      <c r="Q79" s="58"/>
      <c r="R79" s="58"/>
      <c r="S79" s="58"/>
      <c r="T79" s="58"/>
      <c r="U79" s="58"/>
      <c r="V79" s="58"/>
      <c r="W79" s="58"/>
      <c r="X79" s="58"/>
      <c r="Y79" s="58"/>
      <c r="Z79" s="58"/>
      <c r="AA79" s="58"/>
      <c r="AB79" s="58"/>
      <c r="AC79" s="58"/>
      <c r="AD79" s="58"/>
      <c r="AE79" s="58"/>
      <c r="AF79" s="58"/>
      <c r="AG79" s="58"/>
      <c r="AH79" s="58"/>
      <c r="AI79" s="58"/>
      <c r="AJ79" s="58"/>
      <c r="AK79" s="4"/>
      <c r="AL79" s="4"/>
      <c r="AM79" s="4"/>
      <c r="AN79" s="4"/>
      <c r="AO79" s="4"/>
      <c r="AP79" s="58"/>
      <c r="AQ79" s="58"/>
      <c r="AR79" s="58"/>
      <c r="AS79" s="58"/>
      <c r="AT79" s="58"/>
      <c r="AU79" s="58"/>
      <c r="AV79" s="58"/>
      <c r="AW79" s="58"/>
      <c r="AX79" s="58"/>
      <c r="AY79" s="58"/>
      <c r="AZ79" s="58"/>
      <c r="BA79" s="58"/>
      <c r="BB79" s="58"/>
      <c r="BC79" s="58"/>
      <c r="BD79" s="58"/>
      <c r="BE79" s="58"/>
      <c r="BF79" s="58"/>
      <c r="BG79" s="58"/>
      <c r="BH79" s="58"/>
      <c r="BI79" s="58"/>
      <c r="BJ79" s="4"/>
      <c r="BK79" s="4"/>
      <c r="BL79" s="4"/>
      <c r="BM79" s="4"/>
      <c r="BN79" s="4"/>
      <c r="BO79" s="58"/>
      <c r="BP79" s="58"/>
      <c r="BQ79" s="58"/>
      <c r="BR79" s="58"/>
      <c r="BS79" s="58"/>
      <c r="BT79" s="58"/>
      <c r="BU79" s="58"/>
      <c r="BV79" s="58"/>
      <c r="BW79" s="58"/>
      <c r="BX79" s="58"/>
      <c r="BY79" s="58"/>
      <c r="BZ79" s="58"/>
      <c r="CA79" s="58"/>
      <c r="CB79" s="58"/>
      <c r="CC79" s="58"/>
      <c r="CD79" s="58"/>
      <c r="CE79" s="58"/>
      <c r="CF79" s="58"/>
      <c r="CG79" s="58"/>
      <c r="CH79" s="58"/>
      <c r="CI79" s="4">
        <v>0</v>
      </c>
      <c r="CJ79" s="4">
        <v>0</v>
      </c>
      <c r="CK79" s="4">
        <v>0</v>
      </c>
      <c r="CL79" s="4">
        <v>0</v>
      </c>
      <c r="CM79" s="4">
        <f t="shared" si="1"/>
        <v>0</v>
      </c>
      <c r="CN79" s="58"/>
      <c r="CO79" s="58"/>
      <c r="CP79" s="58"/>
      <c r="CQ79" s="58"/>
      <c r="CR79" s="58"/>
      <c r="CS79" s="58"/>
      <c r="CT79" s="58"/>
      <c r="CU79" s="58"/>
      <c r="CV79" s="58"/>
      <c r="CW79" s="58"/>
      <c r="CX79" s="58"/>
      <c r="CY79" s="58"/>
      <c r="CZ79" s="58"/>
      <c r="DA79" s="58"/>
      <c r="DB79" s="58"/>
      <c r="DC79" s="58"/>
      <c r="DD79" s="58"/>
      <c r="DE79" s="58"/>
      <c r="DF79" s="58"/>
      <c r="DG79" s="58"/>
      <c r="DH79" s="4">
        <v>0</v>
      </c>
      <c r="DI79" s="4">
        <v>0</v>
      </c>
      <c r="DJ79" s="4">
        <v>0</v>
      </c>
      <c r="DK79" s="4">
        <v>0</v>
      </c>
      <c r="DL79" s="4"/>
      <c r="DM79" s="58"/>
      <c r="DN79" s="58"/>
      <c r="DO79" s="58"/>
      <c r="DP79" s="58"/>
      <c r="DQ79" s="58"/>
      <c r="DR79" s="58"/>
      <c r="DS79" s="58"/>
      <c r="DT79" s="58"/>
      <c r="DU79" s="58"/>
      <c r="DV79" s="58"/>
      <c r="DW79" s="58"/>
      <c r="DX79" s="58"/>
      <c r="DY79" s="58"/>
      <c r="DZ79" s="58"/>
      <c r="EA79" s="58"/>
      <c r="EB79" s="58"/>
      <c r="EC79" s="58"/>
      <c r="ED79" s="58"/>
      <c r="EE79" s="58"/>
      <c r="EF79" s="58"/>
      <c r="EG79" s="5">
        <v>0</v>
      </c>
      <c r="EH79" s="5"/>
      <c r="EI79" s="45">
        <v>0</v>
      </c>
      <c r="EJ79" s="45">
        <v>0</v>
      </c>
      <c r="EK79" s="5"/>
      <c r="EL79" s="40"/>
      <c r="EM79" s="40"/>
      <c r="EN79" s="40"/>
      <c r="EO79" s="40"/>
      <c r="EP79" s="40"/>
      <c r="EQ79" s="40"/>
      <c r="ER79" s="40"/>
      <c r="ES79" s="40"/>
      <c r="ET79" s="40"/>
      <c r="EU79" s="40"/>
      <c r="EV79" s="40"/>
      <c r="EW79" s="40"/>
      <c r="EX79" s="40"/>
      <c r="EY79" s="40"/>
      <c r="EZ79" s="40"/>
      <c r="FA79" s="40"/>
      <c r="FB79" s="40"/>
      <c r="FC79" s="40"/>
      <c r="FD79" s="40"/>
      <c r="FE79" s="9"/>
      <c r="FF79" s="64"/>
      <c r="FG79" s="3">
        <v>0</v>
      </c>
      <c r="FH79" s="1">
        <v>0</v>
      </c>
    </row>
    <row r="80" spans="2:164" ht="30" customHeight="1" x14ac:dyDescent="0.45">
      <c r="B80" s="29"/>
      <c r="C80" s="30"/>
      <c r="D80" s="37"/>
      <c r="E80" s="38" t="s">
        <v>101</v>
      </c>
      <c r="F80" s="58"/>
      <c r="G80" s="58"/>
      <c r="H80" s="58"/>
      <c r="I80" s="58"/>
      <c r="J80" s="58"/>
      <c r="K80" s="58"/>
      <c r="L80" s="4"/>
      <c r="M80" s="4"/>
      <c r="N80" s="4"/>
      <c r="O80" s="4"/>
      <c r="P80" s="4"/>
      <c r="Q80" s="58"/>
      <c r="R80" s="58"/>
      <c r="S80" s="58"/>
      <c r="T80" s="58"/>
      <c r="U80" s="58"/>
      <c r="V80" s="58"/>
      <c r="W80" s="58"/>
      <c r="X80" s="58"/>
      <c r="Y80" s="58"/>
      <c r="Z80" s="58"/>
      <c r="AA80" s="58"/>
      <c r="AB80" s="58"/>
      <c r="AC80" s="58"/>
      <c r="AD80" s="58"/>
      <c r="AE80" s="58"/>
      <c r="AF80" s="58"/>
      <c r="AG80" s="58"/>
      <c r="AH80" s="58"/>
      <c r="AI80" s="58"/>
      <c r="AJ80" s="58"/>
      <c r="AK80" s="4"/>
      <c r="AL80" s="4"/>
      <c r="AM80" s="4"/>
      <c r="AN80" s="4"/>
      <c r="AO80" s="4"/>
      <c r="AP80" s="58"/>
      <c r="AQ80" s="58"/>
      <c r="AR80" s="58"/>
      <c r="AS80" s="58"/>
      <c r="AT80" s="58"/>
      <c r="AU80" s="58"/>
      <c r="AV80" s="58"/>
      <c r="AW80" s="58"/>
      <c r="AX80" s="58"/>
      <c r="AY80" s="58"/>
      <c r="AZ80" s="58"/>
      <c r="BA80" s="58"/>
      <c r="BB80" s="58"/>
      <c r="BC80" s="58"/>
      <c r="BD80" s="58"/>
      <c r="BE80" s="58"/>
      <c r="BF80" s="58"/>
      <c r="BG80" s="58"/>
      <c r="BH80" s="58"/>
      <c r="BI80" s="58"/>
      <c r="BJ80" s="4"/>
      <c r="BK80" s="4"/>
      <c r="BL80" s="4"/>
      <c r="BM80" s="4"/>
      <c r="BN80" s="4"/>
      <c r="BO80" s="58"/>
      <c r="BP80" s="58"/>
      <c r="BQ80" s="58"/>
      <c r="BR80" s="58"/>
      <c r="BS80" s="58"/>
      <c r="BT80" s="58"/>
      <c r="BU80" s="58"/>
      <c r="BV80" s="58"/>
      <c r="BW80" s="58"/>
      <c r="BX80" s="58"/>
      <c r="BY80" s="58"/>
      <c r="BZ80" s="58"/>
      <c r="CA80" s="58"/>
      <c r="CB80" s="58"/>
      <c r="CC80" s="58"/>
      <c r="CD80" s="58"/>
      <c r="CE80" s="58"/>
      <c r="CF80" s="58"/>
      <c r="CG80" s="58"/>
      <c r="CH80" s="58"/>
      <c r="CI80" s="4">
        <v>0</v>
      </c>
      <c r="CJ80" s="4">
        <v>0</v>
      </c>
      <c r="CK80" s="4">
        <v>0</v>
      </c>
      <c r="CL80" s="4">
        <v>0</v>
      </c>
      <c r="CM80" s="4">
        <f t="shared" si="1"/>
        <v>0</v>
      </c>
      <c r="CN80" s="58"/>
      <c r="CO80" s="58"/>
      <c r="CP80" s="58"/>
      <c r="CQ80" s="58"/>
      <c r="CR80" s="58"/>
      <c r="CS80" s="58"/>
      <c r="CT80" s="58"/>
      <c r="CU80" s="58"/>
      <c r="CV80" s="58"/>
      <c r="CW80" s="58"/>
      <c r="CX80" s="58"/>
      <c r="CY80" s="58"/>
      <c r="CZ80" s="58"/>
      <c r="DA80" s="58"/>
      <c r="DB80" s="58"/>
      <c r="DC80" s="58"/>
      <c r="DD80" s="58"/>
      <c r="DE80" s="58"/>
      <c r="DF80" s="58"/>
      <c r="DG80" s="58"/>
      <c r="DH80" s="4">
        <v>0</v>
      </c>
      <c r="DI80" s="4">
        <v>0</v>
      </c>
      <c r="DJ80" s="4">
        <v>0</v>
      </c>
      <c r="DK80" s="4">
        <v>0</v>
      </c>
      <c r="DL80" s="4"/>
      <c r="DM80" s="58"/>
      <c r="DN80" s="58"/>
      <c r="DO80" s="58"/>
      <c r="DP80" s="58"/>
      <c r="DQ80" s="58"/>
      <c r="DR80" s="58"/>
      <c r="DS80" s="58"/>
      <c r="DT80" s="58"/>
      <c r="DU80" s="58"/>
      <c r="DV80" s="58"/>
      <c r="DW80" s="58"/>
      <c r="DX80" s="58"/>
      <c r="DY80" s="58"/>
      <c r="DZ80" s="58"/>
      <c r="EA80" s="58"/>
      <c r="EB80" s="58"/>
      <c r="EC80" s="58"/>
      <c r="ED80" s="58"/>
      <c r="EE80" s="58"/>
      <c r="EF80" s="58"/>
      <c r="EG80" s="5">
        <v>0</v>
      </c>
      <c r="EH80" s="5"/>
      <c r="EI80" s="45">
        <v>0</v>
      </c>
      <c r="EJ80" s="45">
        <v>0</v>
      </c>
      <c r="EK80" s="5"/>
      <c r="EL80" s="40"/>
      <c r="EM80" s="40"/>
      <c r="EN80" s="40"/>
      <c r="EO80" s="40"/>
      <c r="EP80" s="40"/>
      <c r="EQ80" s="40"/>
      <c r="ER80" s="40"/>
      <c r="ES80" s="40"/>
      <c r="ET80" s="40"/>
      <c r="EU80" s="40"/>
      <c r="EV80" s="40"/>
      <c r="EW80" s="40"/>
      <c r="EX80" s="40"/>
      <c r="EY80" s="40"/>
      <c r="EZ80" s="40"/>
      <c r="FA80" s="40"/>
      <c r="FB80" s="40"/>
      <c r="FC80" s="40"/>
      <c r="FD80" s="40"/>
      <c r="FE80" s="9"/>
      <c r="FF80" s="64"/>
      <c r="FG80" s="3">
        <v>0</v>
      </c>
      <c r="FH80" s="1">
        <v>0</v>
      </c>
    </row>
    <row r="81" spans="2:164" ht="30" customHeight="1" x14ac:dyDescent="0.45">
      <c r="B81" s="29"/>
      <c r="C81" s="30"/>
      <c r="D81" s="37"/>
      <c r="E81" s="38" t="s">
        <v>102</v>
      </c>
      <c r="F81" s="58"/>
      <c r="G81" s="58"/>
      <c r="H81" s="58"/>
      <c r="I81" s="58"/>
      <c r="J81" s="58"/>
      <c r="K81" s="58"/>
      <c r="L81" s="4"/>
      <c r="M81" s="4"/>
      <c r="N81" s="4"/>
      <c r="O81" s="4"/>
      <c r="P81" s="4"/>
      <c r="Q81" s="58"/>
      <c r="R81" s="58"/>
      <c r="S81" s="58"/>
      <c r="T81" s="58"/>
      <c r="U81" s="58"/>
      <c r="V81" s="58"/>
      <c r="W81" s="58"/>
      <c r="X81" s="58"/>
      <c r="Y81" s="58"/>
      <c r="Z81" s="58"/>
      <c r="AA81" s="58"/>
      <c r="AB81" s="58"/>
      <c r="AC81" s="58"/>
      <c r="AD81" s="58"/>
      <c r="AE81" s="58"/>
      <c r="AF81" s="58"/>
      <c r="AG81" s="58"/>
      <c r="AH81" s="58"/>
      <c r="AI81" s="58"/>
      <c r="AJ81" s="58"/>
      <c r="AK81" s="4"/>
      <c r="AL81" s="4"/>
      <c r="AM81" s="4"/>
      <c r="AN81" s="4"/>
      <c r="AO81" s="4"/>
      <c r="AP81" s="58"/>
      <c r="AQ81" s="58"/>
      <c r="AR81" s="58"/>
      <c r="AS81" s="58"/>
      <c r="AT81" s="58"/>
      <c r="AU81" s="58"/>
      <c r="AV81" s="58"/>
      <c r="AW81" s="58"/>
      <c r="AX81" s="58"/>
      <c r="AY81" s="58"/>
      <c r="AZ81" s="58"/>
      <c r="BA81" s="58"/>
      <c r="BB81" s="58"/>
      <c r="BC81" s="58"/>
      <c r="BD81" s="58"/>
      <c r="BE81" s="58"/>
      <c r="BF81" s="58"/>
      <c r="BG81" s="58"/>
      <c r="BH81" s="58"/>
      <c r="BI81" s="58"/>
      <c r="BJ81" s="4"/>
      <c r="BK81" s="4"/>
      <c r="BL81" s="4"/>
      <c r="BM81" s="4"/>
      <c r="BN81" s="4"/>
      <c r="BO81" s="58"/>
      <c r="BP81" s="58"/>
      <c r="BQ81" s="58"/>
      <c r="BR81" s="58"/>
      <c r="BS81" s="58"/>
      <c r="BT81" s="58"/>
      <c r="BU81" s="58"/>
      <c r="BV81" s="58"/>
      <c r="BW81" s="58"/>
      <c r="BX81" s="58"/>
      <c r="BY81" s="58"/>
      <c r="BZ81" s="58"/>
      <c r="CA81" s="58"/>
      <c r="CB81" s="58"/>
      <c r="CC81" s="58"/>
      <c r="CD81" s="58"/>
      <c r="CE81" s="58"/>
      <c r="CF81" s="58"/>
      <c r="CG81" s="58"/>
      <c r="CH81" s="58"/>
      <c r="CI81" s="4">
        <v>0</v>
      </c>
      <c r="CJ81" s="4">
        <v>0</v>
      </c>
      <c r="CK81" s="4">
        <v>0</v>
      </c>
      <c r="CL81" s="4">
        <v>0</v>
      </c>
      <c r="CM81" s="4">
        <f t="shared" si="1"/>
        <v>0</v>
      </c>
      <c r="CN81" s="58"/>
      <c r="CO81" s="58"/>
      <c r="CP81" s="58"/>
      <c r="CQ81" s="58"/>
      <c r="CR81" s="58"/>
      <c r="CS81" s="58"/>
      <c r="CT81" s="58"/>
      <c r="CU81" s="58"/>
      <c r="CV81" s="58"/>
      <c r="CW81" s="58"/>
      <c r="CX81" s="58"/>
      <c r="CY81" s="58"/>
      <c r="CZ81" s="58"/>
      <c r="DA81" s="58"/>
      <c r="DB81" s="58"/>
      <c r="DC81" s="58"/>
      <c r="DD81" s="58"/>
      <c r="DE81" s="58"/>
      <c r="DF81" s="58"/>
      <c r="DG81" s="58"/>
      <c r="DH81" s="4">
        <v>0</v>
      </c>
      <c r="DI81" s="4">
        <v>0</v>
      </c>
      <c r="DJ81" s="4">
        <v>0</v>
      </c>
      <c r="DK81" s="4">
        <v>0</v>
      </c>
      <c r="DL81" s="4"/>
      <c r="DM81" s="58"/>
      <c r="DN81" s="58"/>
      <c r="DO81" s="58"/>
      <c r="DP81" s="58"/>
      <c r="DQ81" s="58"/>
      <c r="DR81" s="58"/>
      <c r="DS81" s="58"/>
      <c r="DT81" s="58"/>
      <c r="DU81" s="58"/>
      <c r="DV81" s="58"/>
      <c r="DW81" s="58"/>
      <c r="DX81" s="58"/>
      <c r="DY81" s="58"/>
      <c r="DZ81" s="58"/>
      <c r="EA81" s="58"/>
      <c r="EB81" s="58"/>
      <c r="EC81" s="58"/>
      <c r="ED81" s="58"/>
      <c r="EE81" s="58"/>
      <c r="EF81" s="58"/>
      <c r="EG81" s="5">
        <v>0</v>
      </c>
      <c r="EH81" s="5"/>
      <c r="EI81" s="45">
        <v>0</v>
      </c>
      <c r="EJ81" s="45">
        <v>0</v>
      </c>
      <c r="EK81" s="5"/>
      <c r="EL81" s="40"/>
      <c r="EM81" s="40"/>
      <c r="EN81" s="40"/>
      <c r="EO81" s="40"/>
      <c r="EP81" s="40"/>
      <c r="EQ81" s="40"/>
      <c r="ER81" s="40"/>
      <c r="ES81" s="40"/>
      <c r="ET81" s="40"/>
      <c r="EU81" s="40"/>
      <c r="EV81" s="40"/>
      <c r="EW81" s="40"/>
      <c r="EX81" s="40"/>
      <c r="EY81" s="40"/>
      <c r="EZ81" s="40"/>
      <c r="FA81" s="40"/>
      <c r="FB81" s="40"/>
      <c r="FC81" s="40"/>
      <c r="FD81" s="40"/>
      <c r="FE81" s="9"/>
      <c r="FF81" s="64"/>
      <c r="FG81" s="3">
        <v>0</v>
      </c>
      <c r="FH81" s="1">
        <v>0</v>
      </c>
    </row>
    <row r="82" spans="2:164" ht="30" customHeight="1" x14ac:dyDescent="0.45">
      <c r="B82" s="29"/>
      <c r="C82" s="30"/>
      <c r="D82" s="37"/>
      <c r="E82" s="38" t="s">
        <v>103</v>
      </c>
      <c r="F82" s="58"/>
      <c r="G82" s="58"/>
      <c r="H82" s="58"/>
      <c r="I82" s="58"/>
      <c r="J82" s="58"/>
      <c r="K82" s="58"/>
      <c r="L82" s="4"/>
      <c r="M82" s="4"/>
      <c r="N82" s="4"/>
      <c r="O82" s="4"/>
      <c r="P82" s="4"/>
      <c r="Q82" s="58"/>
      <c r="R82" s="58"/>
      <c r="S82" s="58"/>
      <c r="T82" s="58"/>
      <c r="U82" s="58"/>
      <c r="V82" s="58"/>
      <c r="W82" s="58"/>
      <c r="X82" s="58"/>
      <c r="Y82" s="58"/>
      <c r="Z82" s="58"/>
      <c r="AA82" s="58"/>
      <c r="AB82" s="58"/>
      <c r="AC82" s="58"/>
      <c r="AD82" s="58"/>
      <c r="AE82" s="58"/>
      <c r="AF82" s="58"/>
      <c r="AG82" s="58"/>
      <c r="AH82" s="58"/>
      <c r="AI82" s="58"/>
      <c r="AJ82" s="58"/>
      <c r="AK82" s="4"/>
      <c r="AL82" s="4"/>
      <c r="AM82" s="4"/>
      <c r="AN82" s="4"/>
      <c r="AO82" s="4"/>
      <c r="AP82" s="58"/>
      <c r="AQ82" s="58"/>
      <c r="AR82" s="58"/>
      <c r="AS82" s="58"/>
      <c r="AT82" s="58"/>
      <c r="AU82" s="58"/>
      <c r="AV82" s="58"/>
      <c r="AW82" s="58"/>
      <c r="AX82" s="58"/>
      <c r="AY82" s="58"/>
      <c r="AZ82" s="58"/>
      <c r="BA82" s="58"/>
      <c r="BB82" s="58"/>
      <c r="BC82" s="58"/>
      <c r="BD82" s="58"/>
      <c r="BE82" s="58"/>
      <c r="BF82" s="58"/>
      <c r="BG82" s="58"/>
      <c r="BH82" s="58"/>
      <c r="BI82" s="58"/>
      <c r="BJ82" s="4"/>
      <c r="BK82" s="4"/>
      <c r="BL82" s="4"/>
      <c r="BM82" s="4"/>
      <c r="BN82" s="4">
        <v>10713802.07</v>
      </c>
      <c r="BO82" s="58"/>
      <c r="BP82" s="58"/>
      <c r="BQ82" s="58"/>
      <c r="BR82" s="58"/>
      <c r="BS82" s="58"/>
      <c r="BT82" s="58"/>
      <c r="BU82" s="58"/>
      <c r="BV82" s="58"/>
      <c r="BW82" s="58"/>
      <c r="BX82" s="58"/>
      <c r="BY82" s="58"/>
      <c r="BZ82" s="58"/>
      <c r="CA82" s="58"/>
      <c r="CB82" s="58"/>
      <c r="CC82" s="58"/>
      <c r="CD82" s="58"/>
      <c r="CE82" s="58"/>
      <c r="CF82" s="58"/>
      <c r="CG82" s="58"/>
      <c r="CH82" s="58"/>
      <c r="CI82" s="4">
        <v>0</v>
      </c>
      <c r="CJ82" s="4">
        <v>91400</v>
      </c>
      <c r="CK82" s="4">
        <v>2207384</v>
      </c>
      <c r="CL82" s="4">
        <v>3152768</v>
      </c>
      <c r="CM82" s="4">
        <f t="shared" si="1"/>
        <v>5451552</v>
      </c>
      <c r="CN82" s="58"/>
      <c r="CO82" s="58"/>
      <c r="CP82" s="58"/>
      <c r="CQ82" s="58"/>
      <c r="CR82" s="58"/>
      <c r="CS82" s="58"/>
      <c r="CT82" s="58"/>
      <c r="CU82" s="58"/>
      <c r="CV82" s="58"/>
      <c r="CW82" s="58"/>
      <c r="CX82" s="58"/>
      <c r="CY82" s="58"/>
      <c r="CZ82" s="58"/>
      <c r="DA82" s="58"/>
      <c r="DB82" s="58"/>
      <c r="DC82" s="58"/>
      <c r="DD82" s="58"/>
      <c r="DE82" s="58"/>
      <c r="DF82" s="58"/>
      <c r="DG82" s="58"/>
      <c r="DH82" s="4">
        <v>0</v>
      </c>
      <c r="DI82" s="4">
        <v>0</v>
      </c>
      <c r="DJ82" s="4">
        <v>0</v>
      </c>
      <c r="DK82" s="4">
        <v>0</v>
      </c>
      <c r="DL82" s="4"/>
      <c r="DM82" s="58"/>
      <c r="DN82" s="58"/>
      <c r="DO82" s="58"/>
      <c r="DP82" s="58"/>
      <c r="DQ82" s="58"/>
      <c r="DR82" s="58"/>
      <c r="DS82" s="58"/>
      <c r="DT82" s="58"/>
      <c r="DU82" s="58"/>
      <c r="DV82" s="58"/>
      <c r="DW82" s="58"/>
      <c r="DX82" s="58"/>
      <c r="DY82" s="58"/>
      <c r="DZ82" s="58"/>
      <c r="EA82" s="58"/>
      <c r="EB82" s="58"/>
      <c r="EC82" s="58"/>
      <c r="ED82" s="58"/>
      <c r="EE82" s="58"/>
      <c r="EF82" s="58"/>
      <c r="EG82" s="5">
        <v>0</v>
      </c>
      <c r="EH82" s="5">
        <v>333880</v>
      </c>
      <c r="EI82" s="45">
        <f>395200-EH82</f>
        <v>61320</v>
      </c>
      <c r="EJ82" s="45">
        <v>0</v>
      </c>
      <c r="EK82" s="5"/>
      <c r="EL82" s="40"/>
      <c r="EM82" s="40"/>
      <c r="EN82" s="40"/>
      <c r="EO82" s="40"/>
      <c r="EP82" s="40"/>
      <c r="EQ82" s="40"/>
      <c r="ER82" s="40"/>
      <c r="ES82" s="40"/>
      <c r="ET82" s="40"/>
      <c r="EU82" s="40"/>
      <c r="EV82" s="40"/>
      <c r="EW82" s="40"/>
      <c r="EX82" s="40"/>
      <c r="EY82" s="40"/>
      <c r="EZ82" s="40"/>
      <c r="FA82" s="40"/>
      <c r="FB82" s="40"/>
      <c r="FC82" s="40"/>
      <c r="FD82" s="40"/>
      <c r="FE82" s="9"/>
      <c r="FF82" s="64"/>
      <c r="FG82" s="3">
        <v>0</v>
      </c>
      <c r="FH82" s="1">
        <v>0</v>
      </c>
    </row>
    <row r="83" spans="2:164" ht="50.1" customHeight="1" x14ac:dyDescent="0.45">
      <c r="B83" s="29"/>
      <c r="C83" s="30"/>
      <c r="D83" s="39" t="s">
        <v>104</v>
      </c>
      <c r="E83" s="38" t="s">
        <v>105</v>
      </c>
      <c r="F83" s="58"/>
      <c r="G83" s="58"/>
      <c r="H83" s="58"/>
      <c r="I83" s="58"/>
      <c r="J83" s="58"/>
      <c r="K83" s="58"/>
      <c r="L83" s="4"/>
      <c r="M83" s="4"/>
      <c r="N83" s="4"/>
      <c r="O83" s="4"/>
      <c r="P83" s="4"/>
      <c r="Q83" s="58"/>
      <c r="R83" s="58"/>
      <c r="S83" s="58"/>
      <c r="T83" s="58"/>
      <c r="U83" s="58"/>
      <c r="V83" s="58"/>
      <c r="W83" s="58"/>
      <c r="X83" s="58"/>
      <c r="Y83" s="58"/>
      <c r="Z83" s="58"/>
      <c r="AA83" s="58"/>
      <c r="AB83" s="58"/>
      <c r="AC83" s="58"/>
      <c r="AD83" s="58"/>
      <c r="AE83" s="58"/>
      <c r="AF83" s="58"/>
      <c r="AG83" s="58"/>
      <c r="AH83" s="58"/>
      <c r="AI83" s="58"/>
      <c r="AJ83" s="58"/>
      <c r="AK83" s="4"/>
      <c r="AL83" s="4"/>
      <c r="AM83" s="4"/>
      <c r="AN83" s="4"/>
      <c r="AO83" s="4"/>
      <c r="AP83" s="58"/>
      <c r="AQ83" s="58"/>
      <c r="AR83" s="58"/>
      <c r="AS83" s="58"/>
      <c r="AT83" s="58"/>
      <c r="AU83" s="58"/>
      <c r="AV83" s="58"/>
      <c r="AW83" s="58"/>
      <c r="AX83" s="58"/>
      <c r="AY83" s="58"/>
      <c r="AZ83" s="58"/>
      <c r="BA83" s="58"/>
      <c r="BB83" s="58"/>
      <c r="BC83" s="58"/>
      <c r="BD83" s="58"/>
      <c r="BE83" s="58"/>
      <c r="BF83" s="58"/>
      <c r="BG83" s="58"/>
      <c r="BH83" s="58"/>
      <c r="BI83" s="58"/>
      <c r="BJ83" s="4"/>
      <c r="BK83" s="4"/>
      <c r="BL83" s="4"/>
      <c r="BM83" s="4"/>
      <c r="BN83" s="4"/>
      <c r="BO83" s="58"/>
      <c r="BP83" s="58"/>
      <c r="BQ83" s="58"/>
      <c r="BR83" s="58"/>
      <c r="BS83" s="58"/>
      <c r="BT83" s="58"/>
      <c r="BU83" s="58"/>
      <c r="BV83" s="58"/>
      <c r="BW83" s="58"/>
      <c r="BX83" s="58"/>
      <c r="BY83" s="58"/>
      <c r="BZ83" s="58"/>
      <c r="CA83" s="58"/>
      <c r="CB83" s="58"/>
      <c r="CC83" s="58"/>
      <c r="CD83" s="58"/>
      <c r="CE83" s="58"/>
      <c r="CF83" s="58"/>
      <c r="CG83" s="58"/>
      <c r="CH83" s="58"/>
      <c r="CI83" s="4">
        <v>0</v>
      </c>
      <c r="CJ83" s="4">
        <v>0</v>
      </c>
      <c r="CK83" s="4">
        <v>0</v>
      </c>
      <c r="CL83" s="4">
        <v>0</v>
      </c>
      <c r="CM83" s="4">
        <f t="shared" si="1"/>
        <v>0</v>
      </c>
      <c r="CN83" s="58"/>
      <c r="CO83" s="58"/>
      <c r="CP83" s="58"/>
      <c r="CQ83" s="58"/>
      <c r="CR83" s="58"/>
      <c r="CS83" s="58"/>
      <c r="CT83" s="58"/>
      <c r="CU83" s="58"/>
      <c r="CV83" s="58"/>
      <c r="CW83" s="58"/>
      <c r="CX83" s="58"/>
      <c r="CY83" s="58"/>
      <c r="CZ83" s="58"/>
      <c r="DA83" s="58"/>
      <c r="DB83" s="58"/>
      <c r="DC83" s="58"/>
      <c r="DD83" s="58"/>
      <c r="DE83" s="58"/>
      <c r="DF83" s="58"/>
      <c r="DG83" s="58"/>
      <c r="DH83" s="4">
        <v>0</v>
      </c>
      <c r="DI83" s="4">
        <v>0</v>
      </c>
      <c r="DJ83" s="4">
        <v>0</v>
      </c>
      <c r="DK83" s="4">
        <v>0</v>
      </c>
      <c r="DL83" s="4"/>
      <c r="DM83" s="58"/>
      <c r="DN83" s="58"/>
      <c r="DO83" s="58"/>
      <c r="DP83" s="58"/>
      <c r="DQ83" s="58"/>
      <c r="DR83" s="58"/>
      <c r="DS83" s="58"/>
      <c r="DT83" s="58"/>
      <c r="DU83" s="58"/>
      <c r="DV83" s="58"/>
      <c r="DW83" s="58"/>
      <c r="DX83" s="58"/>
      <c r="DY83" s="58"/>
      <c r="DZ83" s="58"/>
      <c r="EA83" s="58"/>
      <c r="EB83" s="58"/>
      <c r="EC83" s="58"/>
      <c r="ED83" s="58"/>
      <c r="EE83" s="58"/>
      <c r="EF83" s="58"/>
      <c r="EG83" s="5">
        <v>0</v>
      </c>
      <c r="EH83" s="5">
        <v>0</v>
      </c>
      <c r="EI83" s="45">
        <v>0</v>
      </c>
      <c r="EJ83" s="45">
        <v>0</v>
      </c>
      <c r="EK83" s="5"/>
      <c r="EL83" s="40"/>
      <c r="EM83" s="40"/>
      <c r="EN83" s="40"/>
      <c r="EO83" s="40"/>
      <c r="EP83" s="40"/>
      <c r="EQ83" s="40"/>
      <c r="ER83" s="40"/>
      <c r="ES83" s="40"/>
      <c r="ET83" s="40"/>
      <c r="EU83" s="40"/>
      <c r="EV83" s="40"/>
      <c r="EW83" s="40"/>
      <c r="EX83" s="40"/>
      <c r="EY83" s="40"/>
      <c r="EZ83" s="40"/>
      <c r="FA83" s="40"/>
      <c r="FB83" s="40"/>
      <c r="FC83" s="40"/>
      <c r="FD83" s="40"/>
      <c r="FE83" s="9"/>
      <c r="FF83" s="64"/>
      <c r="FG83" s="3">
        <v>0</v>
      </c>
      <c r="FH83" s="1">
        <v>0</v>
      </c>
    </row>
    <row r="84" spans="2:164" ht="30" customHeight="1" x14ac:dyDescent="0.45">
      <c r="B84" s="29"/>
      <c r="C84" s="30"/>
      <c r="D84" s="37"/>
      <c r="E84" s="38" t="s">
        <v>106</v>
      </c>
      <c r="F84" s="58"/>
      <c r="G84" s="58"/>
      <c r="H84" s="58"/>
      <c r="I84" s="58"/>
      <c r="J84" s="58"/>
      <c r="K84" s="58"/>
      <c r="L84" s="4"/>
      <c r="M84" s="4"/>
      <c r="N84" s="4"/>
      <c r="O84" s="4"/>
      <c r="P84" s="4"/>
      <c r="Q84" s="58"/>
      <c r="R84" s="58"/>
      <c r="S84" s="58"/>
      <c r="T84" s="58"/>
      <c r="U84" s="58"/>
      <c r="V84" s="58"/>
      <c r="W84" s="58"/>
      <c r="X84" s="58"/>
      <c r="Y84" s="58"/>
      <c r="Z84" s="58"/>
      <c r="AA84" s="58"/>
      <c r="AB84" s="58"/>
      <c r="AC84" s="58"/>
      <c r="AD84" s="58"/>
      <c r="AE84" s="58"/>
      <c r="AF84" s="58"/>
      <c r="AG84" s="58"/>
      <c r="AH84" s="58"/>
      <c r="AI84" s="58"/>
      <c r="AJ84" s="58"/>
      <c r="AK84" s="4"/>
      <c r="AL84" s="4"/>
      <c r="AM84" s="4"/>
      <c r="AN84" s="4"/>
      <c r="AO84" s="4"/>
      <c r="AP84" s="58"/>
      <c r="AQ84" s="58"/>
      <c r="AR84" s="58"/>
      <c r="AS84" s="58"/>
      <c r="AT84" s="58"/>
      <c r="AU84" s="58"/>
      <c r="AV84" s="58"/>
      <c r="AW84" s="58"/>
      <c r="AX84" s="58"/>
      <c r="AY84" s="58"/>
      <c r="AZ84" s="58"/>
      <c r="BA84" s="58"/>
      <c r="BB84" s="58"/>
      <c r="BC84" s="58"/>
      <c r="BD84" s="58"/>
      <c r="BE84" s="58"/>
      <c r="BF84" s="58"/>
      <c r="BG84" s="58"/>
      <c r="BH84" s="58"/>
      <c r="BI84" s="58"/>
      <c r="BJ84" s="4"/>
      <c r="BK84" s="4"/>
      <c r="BL84" s="4"/>
      <c r="BM84" s="4"/>
      <c r="BN84" s="4"/>
      <c r="BO84" s="58"/>
      <c r="BP84" s="58"/>
      <c r="BQ84" s="58"/>
      <c r="BR84" s="58"/>
      <c r="BS84" s="58"/>
      <c r="BT84" s="58"/>
      <c r="BU84" s="58"/>
      <c r="BV84" s="58"/>
      <c r="BW84" s="58"/>
      <c r="BX84" s="58"/>
      <c r="BY84" s="58"/>
      <c r="BZ84" s="58"/>
      <c r="CA84" s="58"/>
      <c r="CB84" s="58"/>
      <c r="CC84" s="58"/>
      <c r="CD84" s="58"/>
      <c r="CE84" s="58"/>
      <c r="CF84" s="58"/>
      <c r="CG84" s="58"/>
      <c r="CH84" s="58"/>
      <c r="CI84" s="4">
        <v>0</v>
      </c>
      <c r="CJ84" s="4">
        <v>0</v>
      </c>
      <c r="CK84" s="4">
        <v>0</v>
      </c>
      <c r="CL84" s="4">
        <v>0</v>
      </c>
      <c r="CM84" s="4">
        <f t="shared" si="1"/>
        <v>0</v>
      </c>
      <c r="CN84" s="58"/>
      <c r="CO84" s="58"/>
      <c r="CP84" s="58"/>
      <c r="CQ84" s="58"/>
      <c r="CR84" s="58"/>
      <c r="CS84" s="58"/>
      <c r="CT84" s="58"/>
      <c r="CU84" s="58"/>
      <c r="CV84" s="58"/>
      <c r="CW84" s="58"/>
      <c r="CX84" s="58"/>
      <c r="CY84" s="58"/>
      <c r="CZ84" s="58"/>
      <c r="DA84" s="58"/>
      <c r="DB84" s="58"/>
      <c r="DC84" s="58"/>
      <c r="DD84" s="58"/>
      <c r="DE84" s="58"/>
      <c r="DF84" s="58"/>
      <c r="DG84" s="58"/>
      <c r="DH84" s="4">
        <v>0</v>
      </c>
      <c r="DI84" s="4">
        <v>0</v>
      </c>
      <c r="DJ84" s="4">
        <v>0</v>
      </c>
      <c r="DK84" s="4">
        <v>0</v>
      </c>
      <c r="DL84" s="4"/>
      <c r="DM84" s="58"/>
      <c r="DN84" s="58"/>
      <c r="DO84" s="58"/>
      <c r="DP84" s="58"/>
      <c r="DQ84" s="58"/>
      <c r="DR84" s="58"/>
      <c r="DS84" s="58"/>
      <c r="DT84" s="58"/>
      <c r="DU84" s="58"/>
      <c r="DV84" s="58"/>
      <c r="DW84" s="58"/>
      <c r="DX84" s="58"/>
      <c r="DY84" s="58"/>
      <c r="DZ84" s="58"/>
      <c r="EA84" s="58"/>
      <c r="EB84" s="58"/>
      <c r="EC84" s="58"/>
      <c r="ED84" s="58"/>
      <c r="EE84" s="58"/>
      <c r="EF84" s="58"/>
      <c r="EG84" s="5">
        <v>0</v>
      </c>
      <c r="EH84" s="5">
        <v>0</v>
      </c>
      <c r="EI84" s="45">
        <v>0</v>
      </c>
      <c r="EJ84" s="45">
        <v>0</v>
      </c>
      <c r="EK84" s="5"/>
      <c r="EL84" s="40"/>
      <c r="EM84" s="40"/>
      <c r="EN84" s="40"/>
      <c r="EO84" s="40"/>
      <c r="EP84" s="40"/>
      <c r="EQ84" s="40"/>
      <c r="ER84" s="40"/>
      <c r="ES84" s="40"/>
      <c r="ET84" s="40"/>
      <c r="EU84" s="40"/>
      <c r="EV84" s="40"/>
      <c r="EW84" s="40"/>
      <c r="EX84" s="40"/>
      <c r="EY84" s="40"/>
      <c r="EZ84" s="40"/>
      <c r="FA84" s="40"/>
      <c r="FB84" s="40"/>
      <c r="FC84" s="40"/>
      <c r="FD84" s="40"/>
      <c r="FE84" s="9"/>
      <c r="FF84" s="64"/>
      <c r="FG84" s="3">
        <v>0</v>
      </c>
      <c r="FH84" s="1">
        <v>0</v>
      </c>
    </row>
    <row r="85" spans="2:164" ht="30" customHeight="1" x14ac:dyDescent="0.45">
      <c r="B85" s="29"/>
      <c r="C85" s="30"/>
      <c r="D85" s="37"/>
      <c r="E85" s="38" t="s">
        <v>107</v>
      </c>
      <c r="F85" s="58"/>
      <c r="G85" s="58"/>
      <c r="H85" s="58"/>
      <c r="I85" s="58"/>
      <c r="J85" s="58"/>
      <c r="K85" s="58"/>
      <c r="L85" s="4"/>
      <c r="M85" s="4"/>
      <c r="N85" s="4"/>
      <c r="O85" s="4"/>
      <c r="P85" s="4"/>
      <c r="Q85" s="58"/>
      <c r="R85" s="58"/>
      <c r="S85" s="58"/>
      <c r="T85" s="58"/>
      <c r="U85" s="58"/>
      <c r="V85" s="58"/>
      <c r="W85" s="58"/>
      <c r="X85" s="58"/>
      <c r="Y85" s="58"/>
      <c r="Z85" s="58"/>
      <c r="AA85" s="58"/>
      <c r="AB85" s="58"/>
      <c r="AC85" s="58"/>
      <c r="AD85" s="58"/>
      <c r="AE85" s="58"/>
      <c r="AF85" s="58"/>
      <c r="AG85" s="58"/>
      <c r="AH85" s="58"/>
      <c r="AI85" s="58"/>
      <c r="AJ85" s="58"/>
      <c r="AK85" s="4"/>
      <c r="AL85" s="4"/>
      <c r="AM85" s="4"/>
      <c r="AN85" s="4"/>
      <c r="AO85" s="4"/>
      <c r="AP85" s="58"/>
      <c r="AQ85" s="58"/>
      <c r="AR85" s="58"/>
      <c r="AS85" s="58"/>
      <c r="AT85" s="58"/>
      <c r="AU85" s="58"/>
      <c r="AV85" s="58"/>
      <c r="AW85" s="58"/>
      <c r="AX85" s="58"/>
      <c r="AY85" s="58"/>
      <c r="AZ85" s="58"/>
      <c r="BA85" s="58"/>
      <c r="BB85" s="58"/>
      <c r="BC85" s="58"/>
      <c r="BD85" s="58"/>
      <c r="BE85" s="58"/>
      <c r="BF85" s="58"/>
      <c r="BG85" s="58"/>
      <c r="BH85" s="58"/>
      <c r="BI85" s="58"/>
      <c r="BJ85" s="4"/>
      <c r="BK85" s="4"/>
      <c r="BL85" s="4"/>
      <c r="BM85" s="4"/>
      <c r="BN85" s="4"/>
      <c r="BO85" s="58"/>
      <c r="BP85" s="58"/>
      <c r="BQ85" s="58"/>
      <c r="BR85" s="58"/>
      <c r="BS85" s="58"/>
      <c r="BT85" s="58"/>
      <c r="BU85" s="58"/>
      <c r="BV85" s="58"/>
      <c r="BW85" s="58"/>
      <c r="BX85" s="58"/>
      <c r="BY85" s="58"/>
      <c r="BZ85" s="58"/>
      <c r="CA85" s="58"/>
      <c r="CB85" s="58"/>
      <c r="CC85" s="58"/>
      <c r="CD85" s="58"/>
      <c r="CE85" s="58"/>
      <c r="CF85" s="58"/>
      <c r="CG85" s="58"/>
      <c r="CH85" s="58"/>
      <c r="CI85" s="4">
        <v>0</v>
      </c>
      <c r="CJ85" s="4">
        <v>0</v>
      </c>
      <c r="CK85" s="4">
        <v>0</v>
      </c>
      <c r="CL85" s="4">
        <v>0</v>
      </c>
      <c r="CM85" s="4">
        <f t="shared" si="1"/>
        <v>0</v>
      </c>
      <c r="CN85" s="58"/>
      <c r="CO85" s="58"/>
      <c r="CP85" s="58"/>
      <c r="CQ85" s="58"/>
      <c r="CR85" s="58"/>
      <c r="CS85" s="58"/>
      <c r="CT85" s="58"/>
      <c r="CU85" s="58"/>
      <c r="CV85" s="58"/>
      <c r="CW85" s="58"/>
      <c r="CX85" s="58"/>
      <c r="CY85" s="58"/>
      <c r="CZ85" s="58"/>
      <c r="DA85" s="58"/>
      <c r="DB85" s="58"/>
      <c r="DC85" s="58"/>
      <c r="DD85" s="58"/>
      <c r="DE85" s="58"/>
      <c r="DF85" s="58"/>
      <c r="DG85" s="58"/>
      <c r="DH85" s="4">
        <v>0</v>
      </c>
      <c r="DI85" s="4">
        <v>0</v>
      </c>
      <c r="DJ85" s="4">
        <v>0</v>
      </c>
      <c r="DK85" s="4">
        <v>0</v>
      </c>
      <c r="DL85" s="4"/>
      <c r="DM85" s="58"/>
      <c r="DN85" s="58"/>
      <c r="DO85" s="58"/>
      <c r="DP85" s="58"/>
      <c r="DQ85" s="58"/>
      <c r="DR85" s="58"/>
      <c r="DS85" s="58"/>
      <c r="DT85" s="58"/>
      <c r="DU85" s="58"/>
      <c r="DV85" s="58"/>
      <c r="DW85" s="58"/>
      <c r="DX85" s="58"/>
      <c r="DY85" s="58"/>
      <c r="DZ85" s="58"/>
      <c r="EA85" s="58"/>
      <c r="EB85" s="58"/>
      <c r="EC85" s="58"/>
      <c r="ED85" s="58"/>
      <c r="EE85" s="58"/>
      <c r="EF85" s="58"/>
      <c r="EG85" s="5">
        <v>0</v>
      </c>
      <c r="EH85" s="5">
        <v>0</v>
      </c>
      <c r="EI85" s="45">
        <v>0</v>
      </c>
      <c r="EJ85" s="45">
        <v>0</v>
      </c>
      <c r="EK85" s="5"/>
      <c r="EL85" s="40"/>
      <c r="EM85" s="40"/>
      <c r="EN85" s="40"/>
      <c r="EO85" s="40"/>
      <c r="EP85" s="40"/>
      <c r="EQ85" s="40"/>
      <c r="ER85" s="40"/>
      <c r="ES85" s="40"/>
      <c r="ET85" s="40"/>
      <c r="EU85" s="40"/>
      <c r="EV85" s="40"/>
      <c r="EW85" s="40"/>
      <c r="EX85" s="40"/>
      <c r="EY85" s="40"/>
      <c r="EZ85" s="40"/>
      <c r="FA85" s="40"/>
      <c r="FB85" s="40"/>
      <c r="FC85" s="40"/>
      <c r="FD85" s="40"/>
      <c r="FE85" s="9"/>
      <c r="FF85" s="64"/>
      <c r="FG85" s="3">
        <v>0</v>
      </c>
      <c r="FH85" s="1">
        <v>0</v>
      </c>
    </row>
    <row r="86" spans="2:164" ht="50.1" customHeight="1" x14ac:dyDescent="0.45">
      <c r="B86" s="29"/>
      <c r="C86" s="30"/>
      <c r="D86" s="39" t="s">
        <v>108</v>
      </c>
      <c r="E86" s="38" t="s">
        <v>108</v>
      </c>
      <c r="F86" s="58"/>
      <c r="G86" s="58"/>
      <c r="H86" s="58"/>
      <c r="I86" s="58"/>
      <c r="J86" s="58"/>
      <c r="K86" s="58"/>
      <c r="L86" s="4"/>
      <c r="M86" s="4"/>
      <c r="N86" s="4"/>
      <c r="O86" s="4"/>
      <c r="P86" s="4"/>
      <c r="Q86" s="58"/>
      <c r="R86" s="58"/>
      <c r="S86" s="58"/>
      <c r="T86" s="58"/>
      <c r="U86" s="58"/>
      <c r="V86" s="58"/>
      <c r="W86" s="58"/>
      <c r="X86" s="58"/>
      <c r="Y86" s="58"/>
      <c r="Z86" s="58"/>
      <c r="AA86" s="58"/>
      <c r="AB86" s="58"/>
      <c r="AC86" s="58"/>
      <c r="AD86" s="58"/>
      <c r="AE86" s="58"/>
      <c r="AF86" s="58"/>
      <c r="AG86" s="58"/>
      <c r="AH86" s="58"/>
      <c r="AI86" s="58"/>
      <c r="AJ86" s="58"/>
      <c r="AK86" s="4"/>
      <c r="AL86" s="4"/>
      <c r="AM86" s="4"/>
      <c r="AN86" s="4"/>
      <c r="AO86" s="4"/>
      <c r="AP86" s="58"/>
      <c r="AQ86" s="58"/>
      <c r="AR86" s="58"/>
      <c r="AS86" s="58"/>
      <c r="AT86" s="58"/>
      <c r="AU86" s="58"/>
      <c r="AV86" s="58"/>
      <c r="AW86" s="58"/>
      <c r="AX86" s="58"/>
      <c r="AY86" s="58"/>
      <c r="AZ86" s="58"/>
      <c r="BA86" s="58"/>
      <c r="BB86" s="58"/>
      <c r="BC86" s="58"/>
      <c r="BD86" s="58"/>
      <c r="BE86" s="58"/>
      <c r="BF86" s="58"/>
      <c r="BG86" s="58"/>
      <c r="BH86" s="58"/>
      <c r="BI86" s="58"/>
      <c r="BJ86" s="4"/>
      <c r="BK86" s="4"/>
      <c r="BL86" s="4"/>
      <c r="BM86" s="4"/>
      <c r="BN86" s="4"/>
      <c r="BO86" s="58"/>
      <c r="BP86" s="58"/>
      <c r="BQ86" s="58"/>
      <c r="BR86" s="58"/>
      <c r="BS86" s="58"/>
      <c r="BT86" s="58"/>
      <c r="BU86" s="58"/>
      <c r="BV86" s="58"/>
      <c r="BW86" s="58"/>
      <c r="BX86" s="58"/>
      <c r="BY86" s="58"/>
      <c r="BZ86" s="58"/>
      <c r="CA86" s="58"/>
      <c r="CB86" s="58"/>
      <c r="CC86" s="58"/>
      <c r="CD86" s="58"/>
      <c r="CE86" s="58"/>
      <c r="CF86" s="58"/>
      <c r="CG86" s="58"/>
      <c r="CH86" s="58"/>
      <c r="CI86" s="4">
        <v>0</v>
      </c>
      <c r="CJ86" s="4">
        <v>0</v>
      </c>
      <c r="CK86" s="4">
        <v>0</v>
      </c>
      <c r="CL86" s="4">
        <v>0</v>
      </c>
      <c r="CM86" s="4">
        <f t="shared" si="1"/>
        <v>0</v>
      </c>
      <c r="CN86" s="58"/>
      <c r="CO86" s="58"/>
      <c r="CP86" s="58"/>
      <c r="CQ86" s="58"/>
      <c r="CR86" s="58"/>
      <c r="CS86" s="58"/>
      <c r="CT86" s="58"/>
      <c r="CU86" s="58"/>
      <c r="CV86" s="58"/>
      <c r="CW86" s="58"/>
      <c r="CX86" s="58"/>
      <c r="CY86" s="58"/>
      <c r="CZ86" s="58"/>
      <c r="DA86" s="58"/>
      <c r="DB86" s="58"/>
      <c r="DC86" s="58"/>
      <c r="DD86" s="58"/>
      <c r="DE86" s="58"/>
      <c r="DF86" s="58"/>
      <c r="DG86" s="58"/>
      <c r="DH86" s="4">
        <v>0</v>
      </c>
      <c r="DI86" s="4">
        <v>0</v>
      </c>
      <c r="DJ86" s="4">
        <v>0</v>
      </c>
      <c r="DK86" s="4">
        <v>0</v>
      </c>
      <c r="DL86" s="4"/>
      <c r="DM86" s="58"/>
      <c r="DN86" s="58"/>
      <c r="DO86" s="58"/>
      <c r="DP86" s="58"/>
      <c r="DQ86" s="58"/>
      <c r="DR86" s="58"/>
      <c r="DS86" s="58"/>
      <c r="DT86" s="58"/>
      <c r="DU86" s="58"/>
      <c r="DV86" s="58"/>
      <c r="DW86" s="58"/>
      <c r="DX86" s="58"/>
      <c r="DY86" s="58"/>
      <c r="DZ86" s="58"/>
      <c r="EA86" s="58"/>
      <c r="EB86" s="58"/>
      <c r="EC86" s="58"/>
      <c r="ED86" s="58"/>
      <c r="EE86" s="58"/>
      <c r="EF86" s="58"/>
      <c r="EG86" s="5">
        <v>0</v>
      </c>
      <c r="EH86" s="5">
        <v>0</v>
      </c>
      <c r="EI86" s="45">
        <v>0</v>
      </c>
      <c r="EJ86" s="45">
        <v>0</v>
      </c>
      <c r="EK86" s="5"/>
      <c r="EL86" s="40"/>
      <c r="EM86" s="40"/>
      <c r="EN86" s="40"/>
      <c r="EO86" s="40"/>
      <c r="EP86" s="40"/>
      <c r="EQ86" s="40"/>
      <c r="ER86" s="40"/>
      <c r="ES86" s="40"/>
      <c r="ET86" s="40"/>
      <c r="EU86" s="40"/>
      <c r="EV86" s="40"/>
      <c r="EW86" s="40"/>
      <c r="EX86" s="40"/>
      <c r="EY86" s="40"/>
      <c r="EZ86" s="40"/>
      <c r="FA86" s="40"/>
      <c r="FB86" s="40"/>
      <c r="FC86" s="40"/>
      <c r="FD86" s="40"/>
      <c r="FE86" s="9"/>
      <c r="FF86" s="64"/>
      <c r="FG86" s="3">
        <v>0</v>
      </c>
      <c r="FH86" s="1">
        <v>0</v>
      </c>
    </row>
    <row r="87" spans="2:164" ht="30" customHeight="1" thickBot="1" x14ac:dyDescent="0.5">
      <c r="B87" s="33"/>
      <c r="C87" s="34"/>
      <c r="D87" s="42" t="s">
        <v>109</v>
      </c>
      <c r="E87" s="42" t="s">
        <v>109</v>
      </c>
      <c r="F87" s="43"/>
      <c r="G87" s="43"/>
      <c r="H87" s="43"/>
      <c r="I87" s="43"/>
      <c r="J87" s="43"/>
      <c r="K87" s="43"/>
      <c r="L87" s="12"/>
      <c r="M87" s="12"/>
      <c r="N87" s="12"/>
      <c r="O87" s="12"/>
      <c r="P87" s="12"/>
      <c r="Q87" s="43"/>
      <c r="R87" s="43"/>
      <c r="S87" s="43"/>
      <c r="T87" s="43"/>
      <c r="U87" s="43"/>
      <c r="V87" s="43"/>
      <c r="W87" s="43"/>
      <c r="X87" s="43"/>
      <c r="Y87" s="43"/>
      <c r="Z87" s="43"/>
      <c r="AA87" s="43"/>
      <c r="AB87" s="43"/>
      <c r="AC87" s="43"/>
      <c r="AD87" s="43"/>
      <c r="AE87" s="43"/>
      <c r="AF87" s="43"/>
      <c r="AG87" s="43"/>
      <c r="AH87" s="43"/>
      <c r="AI87" s="43"/>
      <c r="AJ87" s="43"/>
      <c r="AK87" s="12"/>
      <c r="AL87" s="12"/>
      <c r="AM87" s="12"/>
      <c r="AN87" s="12"/>
      <c r="AO87" s="12"/>
      <c r="AP87" s="43"/>
      <c r="AQ87" s="43"/>
      <c r="AR87" s="43"/>
      <c r="AS87" s="43"/>
      <c r="AT87" s="43"/>
      <c r="AU87" s="43"/>
      <c r="AV87" s="43"/>
      <c r="AW87" s="43"/>
      <c r="AX87" s="43"/>
      <c r="AY87" s="43"/>
      <c r="AZ87" s="43"/>
      <c r="BA87" s="43"/>
      <c r="BB87" s="43"/>
      <c r="BC87" s="43"/>
      <c r="BD87" s="43"/>
      <c r="BE87" s="43"/>
      <c r="BF87" s="43"/>
      <c r="BG87" s="43"/>
      <c r="BH87" s="43"/>
      <c r="BI87" s="43"/>
      <c r="BJ87" s="12"/>
      <c r="BK87" s="12"/>
      <c r="BL87" s="12"/>
      <c r="BM87" s="12"/>
      <c r="BN87" s="12"/>
      <c r="BO87" s="43"/>
      <c r="BP87" s="43"/>
      <c r="BQ87" s="43"/>
      <c r="BR87" s="43"/>
      <c r="BS87" s="43"/>
      <c r="BT87" s="43"/>
      <c r="BU87" s="43"/>
      <c r="BV87" s="43"/>
      <c r="BW87" s="43"/>
      <c r="BX87" s="43"/>
      <c r="BY87" s="43"/>
      <c r="BZ87" s="43"/>
      <c r="CA87" s="43"/>
      <c r="CB87" s="43"/>
      <c r="CC87" s="43"/>
      <c r="CD87" s="43"/>
      <c r="CE87" s="43"/>
      <c r="CF87" s="43"/>
      <c r="CG87" s="43"/>
      <c r="CH87" s="43"/>
      <c r="CI87" s="12">
        <v>0</v>
      </c>
      <c r="CJ87" s="12">
        <v>0</v>
      </c>
      <c r="CK87" s="12">
        <v>0</v>
      </c>
      <c r="CL87" s="12">
        <v>0</v>
      </c>
      <c r="CM87" s="12">
        <f t="shared" si="1"/>
        <v>0</v>
      </c>
      <c r="CN87" s="43"/>
      <c r="CO87" s="43"/>
      <c r="CP87" s="43"/>
      <c r="CQ87" s="43"/>
      <c r="CR87" s="43"/>
      <c r="CS87" s="43"/>
      <c r="CT87" s="43"/>
      <c r="CU87" s="43"/>
      <c r="CV87" s="43"/>
      <c r="CW87" s="43"/>
      <c r="CX87" s="43"/>
      <c r="CY87" s="43"/>
      <c r="CZ87" s="43"/>
      <c r="DA87" s="43"/>
      <c r="DB87" s="43"/>
      <c r="DC87" s="43"/>
      <c r="DD87" s="43"/>
      <c r="DE87" s="43"/>
      <c r="DF87" s="43"/>
      <c r="DG87" s="43"/>
      <c r="DH87" s="12">
        <v>0</v>
      </c>
      <c r="DI87" s="12">
        <v>0</v>
      </c>
      <c r="DJ87" s="12">
        <v>0</v>
      </c>
      <c r="DK87" s="12">
        <v>0</v>
      </c>
      <c r="DL87" s="12"/>
      <c r="DM87" s="43"/>
      <c r="DN87" s="43"/>
      <c r="DO87" s="43"/>
      <c r="DP87" s="43"/>
      <c r="DQ87" s="43"/>
      <c r="DR87" s="43"/>
      <c r="DS87" s="43"/>
      <c r="DT87" s="43"/>
      <c r="DU87" s="43"/>
      <c r="DV87" s="43"/>
      <c r="DW87" s="43"/>
      <c r="DX87" s="43"/>
      <c r="DY87" s="43"/>
      <c r="DZ87" s="43"/>
      <c r="EA87" s="43"/>
      <c r="EB87" s="43"/>
      <c r="EC87" s="43"/>
      <c r="ED87" s="43"/>
      <c r="EE87" s="43"/>
      <c r="EF87" s="43"/>
      <c r="EG87" s="15">
        <v>0</v>
      </c>
      <c r="EH87" s="15">
        <v>0</v>
      </c>
      <c r="EI87" s="48">
        <v>0</v>
      </c>
      <c r="EJ87" s="48">
        <v>0</v>
      </c>
      <c r="EK87" s="15"/>
      <c r="EL87" s="43"/>
      <c r="EM87" s="43"/>
      <c r="EN87" s="43"/>
      <c r="EO87" s="43"/>
      <c r="EP87" s="43"/>
      <c r="EQ87" s="43"/>
      <c r="ER87" s="43"/>
      <c r="ES87" s="43"/>
      <c r="ET87" s="43"/>
      <c r="EU87" s="43"/>
      <c r="EV87" s="43"/>
      <c r="EW87" s="43"/>
      <c r="EX87" s="43"/>
      <c r="EY87" s="43"/>
      <c r="EZ87" s="43"/>
      <c r="FA87" s="43"/>
      <c r="FB87" s="43"/>
      <c r="FC87" s="43"/>
      <c r="FD87" s="43"/>
      <c r="FE87" s="11"/>
      <c r="FF87" s="65"/>
      <c r="FG87" s="3">
        <v>0</v>
      </c>
      <c r="FH87" s="1">
        <v>0</v>
      </c>
    </row>
    <row r="88" spans="2:164" x14ac:dyDescent="0.45"/>
    <row r="89" spans="2:164" ht="9.9499999999999993" customHeight="1" x14ac:dyDescent="0.45"/>
  </sheetData>
  <sheetProtection algorithmName="SHA-512" hashValue="ic2wiZNnBQ8j4aqA80q45A8t90wUhjQvxxzXTdwT2SRaL4pyAiWUUglQXGXrKEnyJS2H5JXsoaPbKPYicgGeKg==" saltValue="OlvEfSI0olbv67CeXm8HGg==" spinCount="100000" sheet="1" objects="1" scenarios="1"/>
  <mergeCells count="2">
    <mergeCell ref="B2:C2"/>
    <mergeCell ref="EG2:FF6"/>
  </mergeCells>
  <conditionalFormatting sqref="DL12:DL87">
    <cfRule type="cellIs" dxfId="5" priority="6" operator="equal">
      <formula>"No se encontró"</formula>
    </cfRule>
  </conditionalFormatting>
  <conditionalFormatting sqref="DL12:EF36 DL37:DL87">
    <cfRule type="cellIs" dxfId="4" priority="1" operator="equal">
      <formula>"No se encontró"</formula>
    </cfRule>
    <cfRule type="cellIs" dxfId="3" priority="2" operator="equal">
      <formula>"No se encontró"</formula>
    </cfRule>
    <cfRule type="cellIs" dxfId="2" priority="3" operator="equal">
      <formula>"No se encontró"</formula>
    </cfRule>
    <cfRule type="cellIs" dxfId="1" priority="4" operator="equal">
      <formula>"No se encontró"</formula>
    </cfRule>
    <cfRule type="cellIs" dxfId="0" priority="5" operator="equal">
      <formula>"No se encontró"</formula>
    </cfRule>
  </conditionalFormatting>
  <dataValidations disablePrompts="1" count="2">
    <dataValidation type="decimal" allowBlank="1" showInputMessage="1" showErrorMessage="1" error="Sólo se permite capturar valores numéricos." sqref="J12:J36 L12:P87 Q12:FE36 CI37:CM87 AK37:AO87 BJ37:BN87" xr:uid="{00000000-0002-0000-0000-000000000000}">
      <formula1>-9.99999999999999E+29</formula1>
      <formula2>9.99999999999999E+28</formula2>
    </dataValidation>
    <dataValidation allowBlank="1" showInputMessage="1" showErrorMessage="1" sqref="FF12:FF87" xr:uid="{00000000-0002-0000-0000-000001000000}"/>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000-000002000000}">
          <x14:formula1>
            <xm:f>Catálogos!$D$4:$D$14</xm:f>
          </x14:formula1>
          <xm:sqref>D12:D25</xm:sqref>
        </x14:dataValidation>
        <x14:dataValidation type="list" allowBlank="1" showInputMessage="1" showErrorMessage="1" xr:uid="{00000000-0002-0000-0000-000003000000}">
          <x14:formula1>
            <xm:f>Catálogos!$E$4:$E$8</xm:f>
          </x14:formula1>
          <xm:sqref>D26:D36</xm:sqref>
        </x14:dataValidation>
        <x14:dataValidation type="list" allowBlank="1" showInputMessage="1" showErrorMessage="1" xr:uid="{00000000-0002-0000-0000-000004000000}">
          <x14:formula1>
            <xm:f>Catálogos!$F$4:$F$33</xm:f>
          </x14:formula1>
          <xm:sqref>E12:E36</xm:sqref>
        </x14:dataValidation>
        <x14:dataValidation type="list" allowBlank="1" showInputMessage="1" showErrorMessage="1" xr:uid="{00000000-0002-0000-0000-000005000000}">
          <x14:formula1>
            <xm:f>Catálogos!$G$4:$G$10</xm:f>
          </x14:formula1>
          <xm:sqref>G12:G36</xm:sqref>
        </x14:dataValidation>
        <x14:dataValidation type="list" allowBlank="1" showInputMessage="1" showErrorMessage="1" xr:uid="{00000000-0002-0000-0000-000006000000}">
          <x14:formula1>
            <xm:f>Catálogos!$H$4:$H$14</xm:f>
          </x14:formula1>
          <xm:sqref>H12:H36</xm:sqref>
        </x14:dataValidation>
        <x14:dataValidation type="list" allowBlank="1" showInputMessage="1" showErrorMessage="1" xr:uid="{00000000-0002-0000-0000-000007000000}">
          <x14:formula1>
            <xm:f>Catálogos!$I$4:$I$5</xm:f>
          </x14:formula1>
          <xm:sqref>K12:K36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B3:I35"/>
  <sheetViews>
    <sheetView workbookViewId="0">
      <selection activeCell="B12" sqref="B12"/>
    </sheetView>
  </sheetViews>
  <sheetFormatPr baseColWidth="10" defaultRowHeight="15" x14ac:dyDescent="0.25"/>
  <cols>
    <col min="2" max="2" width="28.28515625" bestFit="1" customWidth="1"/>
    <col min="4" max="4" width="53" bestFit="1" customWidth="1"/>
    <col min="5" max="5" width="53" customWidth="1"/>
    <col min="6" max="6" width="30.42578125" bestFit="1" customWidth="1"/>
    <col min="7" max="8" width="35.42578125" bestFit="1" customWidth="1"/>
  </cols>
  <sheetData>
    <row r="3" spans="2:9" s="16" customFormat="1" x14ac:dyDescent="0.25">
      <c r="B3" s="16" t="s">
        <v>110</v>
      </c>
      <c r="D3" s="16" t="s">
        <v>111</v>
      </c>
      <c r="E3" s="16" t="s">
        <v>112</v>
      </c>
      <c r="F3" s="16" t="s">
        <v>113</v>
      </c>
      <c r="G3" s="16" t="s">
        <v>114</v>
      </c>
      <c r="H3" s="16" t="s">
        <v>115</v>
      </c>
      <c r="I3" s="16" t="s">
        <v>116</v>
      </c>
    </row>
    <row r="4" spans="2:9" x14ac:dyDescent="0.25">
      <c r="B4" t="s">
        <v>33</v>
      </c>
      <c r="D4" t="s">
        <v>117</v>
      </c>
      <c r="E4" t="s">
        <v>118</v>
      </c>
      <c r="F4" t="s">
        <v>119</v>
      </c>
      <c r="G4" t="s">
        <v>41</v>
      </c>
      <c r="H4" t="s">
        <v>38</v>
      </c>
      <c r="I4" t="s">
        <v>40</v>
      </c>
    </row>
    <row r="5" spans="2:9" x14ac:dyDescent="0.25">
      <c r="B5" t="s">
        <v>120</v>
      </c>
      <c r="D5" t="s">
        <v>121</v>
      </c>
      <c r="E5" t="s">
        <v>44</v>
      </c>
      <c r="F5" t="s">
        <v>122</v>
      </c>
      <c r="G5" t="s">
        <v>38</v>
      </c>
      <c r="H5" t="s">
        <v>41</v>
      </c>
      <c r="I5" t="s">
        <v>123</v>
      </c>
    </row>
    <row r="6" spans="2:9" x14ac:dyDescent="0.25">
      <c r="B6" t="s">
        <v>124</v>
      </c>
      <c r="D6" t="s">
        <v>125</v>
      </c>
      <c r="E6" t="s">
        <v>126</v>
      </c>
      <c r="F6" t="s">
        <v>127</v>
      </c>
      <c r="G6" t="s">
        <v>42</v>
      </c>
      <c r="H6" t="s">
        <v>42</v>
      </c>
    </row>
    <row r="7" spans="2:9" x14ac:dyDescent="0.25">
      <c r="B7" t="s">
        <v>128</v>
      </c>
      <c r="D7" t="s">
        <v>36</v>
      </c>
      <c r="E7" t="s">
        <v>129</v>
      </c>
      <c r="F7" t="s">
        <v>130</v>
      </c>
      <c r="G7" t="s">
        <v>131</v>
      </c>
      <c r="H7" t="s">
        <v>131</v>
      </c>
    </row>
    <row r="8" spans="2:9" x14ac:dyDescent="0.25">
      <c r="B8" t="s">
        <v>132</v>
      </c>
      <c r="D8" t="s">
        <v>133</v>
      </c>
      <c r="E8" t="s">
        <v>134</v>
      </c>
      <c r="F8" t="s">
        <v>135</v>
      </c>
      <c r="G8" t="s">
        <v>136</v>
      </c>
      <c r="H8" t="s">
        <v>136</v>
      </c>
    </row>
    <row r="9" spans="2:9" x14ac:dyDescent="0.25">
      <c r="B9" t="s">
        <v>137</v>
      </c>
      <c r="D9" t="s">
        <v>138</v>
      </c>
      <c r="F9" t="s">
        <v>37</v>
      </c>
      <c r="G9" t="s">
        <v>139</v>
      </c>
      <c r="H9" t="s">
        <v>139</v>
      </c>
    </row>
    <row r="10" spans="2:9" x14ac:dyDescent="0.25">
      <c r="B10" t="s">
        <v>140</v>
      </c>
      <c r="D10" t="s">
        <v>141</v>
      </c>
      <c r="F10" t="s">
        <v>142</v>
      </c>
      <c r="G10" t="s">
        <v>143</v>
      </c>
      <c r="H10" t="s">
        <v>143</v>
      </c>
    </row>
    <row r="11" spans="2:9" x14ac:dyDescent="0.25">
      <c r="B11" t="s">
        <v>144</v>
      </c>
      <c r="D11" t="s">
        <v>145</v>
      </c>
      <c r="F11" t="s">
        <v>146</v>
      </c>
      <c r="H11" t="s">
        <v>39</v>
      </c>
    </row>
    <row r="12" spans="2:9" x14ac:dyDescent="0.25">
      <c r="B12" t="s">
        <v>147</v>
      </c>
      <c r="D12" t="s">
        <v>148</v>
      </c>
      <c r="F12" t="s">
        <v>149</v>
      </c>
      <c r="H12" t="s">
        <v>150</v>
      </c>
    </row>
    <row r="13" spans="2:9" x14ac:dyDescent="0.25">
      <c r="B13" t="s">
        <v>151</v>
      </c>
      <c r="D13" t="s">
        <v>152</v>
      </c>
      <c r="F13" t="s">
        <v>153</v>
      </c>
      <c r="H13" t="s">
        <v>154</v>
      </c>
    </row>
    <row r="14" spans="2:9" x14ac:dyDescent="0.25">
      <c r="B14" t="s">
        <v>155</v>
      </c>
      <c r="D14" t="s">
        <v>156</v>
      </c>
      <c r="F14" t="s">
        <v>157</v>
      </c>
      <c r="H14" t="s">
        <v>158</v>
      </c>
    </row>
    <row r="15" spans="2:9" x14ac:dyDescent="0.25">
      <c r="B15" t="s">
        <v>159</v>
      </c>
      <c r="F15" t="s">
        <v>160</v>
      </c>
    </row>
    <row r="16" spans="2:9" x14ac:dyDescent="0.25">
      <c r="B16" t="s">
        <v>161</v>
      </c>
      <c r="F16" t="s">
        <v>162</v>
      </c>
    </row>
    <row r="17" spans="2:6" x14ac:dyDescent="0.25">
      <c r="B17" t="s">
        <v>163</v>
      </c>
      <c r="F17" t="s">
        <v>164</v>
      </c>
    </row>
    <row r="18" spans="2:6" x14ac:dyDescent="0.25">
      <c r="B18" t="s">
        <v>165</v>
      </c>
      <c r="F18" t="s">
        <v>166</v>
      </c>
    </row>
    <row r="19" spans="2:6" x14ac:dyDescent="0.25">
      <c r="B19" t="s">
        <v>167</v>
      </c>
      <c r="F19" t="s">
        <v>168</v>
      </c>
    </row>
    <row r="20" spans="2:6" x14ac:dyDescent="0.25">
      <c r="B20" t="s">
        <v>169</v>
      </c>
      <c r="F20" t="s">
        <v>170</v>
      </c>
    </row>
    <row r="21" spans="2:6" x14ac:dyDescent="0.25">
      <c r="B21" t="s">
        <v>171</v>
      </c>
      <c r="F21" t="s">
        <v>172</v>
      </c>
    </row>
    <row r="22" spans="2:6" x14ac:dyDescent="0.25">
      <c r="B22" t="s">
        <v>173</v>
      </c>
      <c r="F22" t="s">
        <v>174</v>
      </c>
    </row>
    <row r="23" spans="2:6" x14ac:dyDescent="0.25">
      <c r="B23" t="s">
        <v>175</v>
      </c>
      <c r="F23" t="s">
        <v>176</v>
      </c>
    </row>
    <row r="24" spans="2:6" x14ac:dyDescent="0.25">
      <c r="B24" t="s">
        <v>177</v>
      </c>
      <c r="F24" t="s">
        <v>178</v>
      </c>
    </row>
    <row r="25" spans="2:6" x14ac:dyDescent="0.25">
      <c r="B25" t="s">
        <v>179</v>
      </c>
      <c r="F25" t="s">
        <v>180</v>
      </c>
    </row>
    <row r="26" spans="2:6" x14ac:dyDescent="0.25">
      <c r="B26" t="s">
        <v>181</v>
      </c>
      <c r="F26" t="s">
        <v>182</v>
      </c>
    </row>
    <row r="27" spans="2:6" x14ac:dyDescent="0.25">
      <c r="B27" t="s">
        <v>183</v>
      </c>
      <c r="F27" t="s">
        <v>184</v>
      </c>
    </row>
    <row r="28" spans="2:6" x14ac:dyDescent="0.25">
      <c r="B28" t="s">
        <v>185</v>
      </c>
      <c r="F28" t="s">
        <v>186</v>
      </c>
    </row>
    <row r="29" spans="2:6" x14ac:dyDescent="0.25">
      <c r="B29" t="s">
        <v>187</v>
      </c>
      <c r="F29" t="s">
        <v>188</v>
      </c>
    </row>
    <row r="30" spans="2:6" x14ac:dyDescent="0.25">
      <c r="B30" t="s">
        <v>189</v>
      </c>
      <c r="F30" t="s">
        <v>190</v>
      </c>
    </row>
    <row r="31" spans="2:6" x14ac:dyDescent="0.25">
      <c r="B31" t="s">
        <v>191</v>
      </c>
      <c r="F31" t="s">
        <v>192</v>
      </c>
    </row>
    <row r="32" spans="2:6" x14ac:dyDescent="0.25">
      <c r="B32" t="s">
        <v>193</v>
      </c>
      <c r="F32" t="s">
        <v>194</v>
      </c>
    </row>
    <row r="33" spans="2:6" x14ac:dyDescent="0.25">
      <c r="B33" t="s">
        <v>195</v>
      </c>
      <c r="F33" t="s">
        <v>196</v>
      </c>
    </row>
    <row r="34" spans="2:6" x14ac:dyDescent="0.25">
      <c r="B34" t="s">
        <v>197</v>
      </c>
    </row>
    <row r="35" spans="2:6" x14ac:dyDescent="0.25">
      <c r="B35" t="s">
        <v>198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D6ADAE8F7B1EE43A1523CA4680E9295" ma:contentTypeVersion="0" ma:contentTypeDescription="Crear nuevo documento." ma:contentTypeScope="" ma:versionID="4320ce7f301a36de430442f330c08e8e">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D59522-C151-4927-8EFC-FA7AE42191E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11463C9-DF98-430E-AD00-FCE73E7977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079DC18-EC5C-4579-B545-8AB4E6F442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Catálogos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Ing. Alejandro García</cp:lastModifiedBy>
  <cp:lastPrinted>2022-02-08T23:10:17Z</cp:lastPrinted>
  <dcterms:created xsi:type="dcterms:W3CDTF">2021-07-05T14:49:14Z</dcterms:created>
  <dcterms:modified xsi:type="dcterms:W3CDTF">2022-02-08T23:19:24Z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0x010100DD6ADAE8F7B1EE43A1523CA4680E9295</vt:lpwstr>
  </property>
</Properties>
</file>